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yoffice.accenture.com/personal/kreg_m_bryant_accenture_com1/Documents/Desktop/"/>
    </mc:Choice>
  </mc:AlternateContent>
  <xr:revisionPtr revIDLastSave="921" documentId="8_{B2DACC20-5809-4A63-8081-74D40AEC34BF}" xr6:coauthVersionLast="36" xr6:coauthVersionMax="36" xr10:uidLastSave="{5E29C49D-B82B-4158-9CFF-D5FE7924A024}"/>
  <bookViews>
    <workbookView xWindow="0" yWindow="0" windowWidth="24000" windowHeight="9740" tabRatio="943" xr2:uid="{00000000-000D-0000-FFFF-FFFF00000000}"/>
  </bookViews>
  <sheets>
    <sheet name="Deacons" sheetId="50" r:id="rId1"/>
    <sheet name="2012 Attendance " sheetId="33" state="hidden" r:id="rId2"/>
    <sheet name="2013 Attendance" sheetId="45" state="hidden" r:id="rId3"/>
    <sheet name="2014 Attendance" sheetId="49" state="hidden" r:id="rId4"/>
    <sheet name="2015 Attendance" sheetId="55" state="hidden" r:id="rId5"/>
    <sheet name="Deacon of Wk (2016)" sheetId="56" state="hidden" r:id="rId6"/>
    <sheet name="New Member Visit (2016)" sheetId="57" state="hidden" r:id="rId7"/>
    <sheet name="Offertory Prayer (2016)" sheetId="58" state="hidden" r:id="rId8"/>
  </sheets>
  <definedNames>
    <definedName name="_xlnm._FilterDatabase" localSheetId="0" hidden="1">Deacons!$A$3:$E$122</definedName>
    <definedName name="_xlnm.Print_Area" localSheetId="1">'2012 Attendance '!$A$2:$R$84</definedName>
    <definedName name="_xlnm.Print_Area" localSheetId="2">'2013 Attendance'!$A$2:$R$83</definedName>
    <definedName name="_xlnm.Print_Area" localSheetId="3">'2014 Attendance'!$A$2:$R$83</definedName>
    <definedName name="_xlnm.Print_Area" localSheetId="4">'2015 Attendance'!$A$2:$R$83</definedName>
    <definedName name="_xlnm.Print_Area" localSheetId="5">'Deacon of Wk (2016)'!$A$1:$E$30</definedName>
    <definedName name="_xlnm.Print_Area" localSheetId="0">Deacons!$C$3:$D$122</definedName>
    <definedName name="_xlnm.Print_Area" localSheetId="6">'New Member Visit (2016)'!$A$1:$G$30</definedName>
    <definedName name="_xlnm.Print_Area" localSheetId="7">'Offertory Prayer (2016)'!$A$1:$D$59</definedName>
    <definedName name="_xlnm.Print_Titles" localSheetId="1">'2012 Attendance '!$1:$9</definedName>
    <definedName name="_xlnm.Print_Titles" localSheetId="2">'2013 Attendance'!$1:$9</definedName>
    <definedName name="_xlnm.Print_Titles" localSheetId="3">'2014 Attendance'!$1:$9</definedName>
    <definedName name="_xlnm.Print_Titles" localSheetId="4">'2015 Attendance'!$1:$9</definedName>
    <definedName name="_xlnm.Print_Titles" localSheetId="0">Deacons!$3:$3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5" i="50" l="1"/>
  <c r="G19" i="50" l="1"/>
  <c r="G32" i="50" l="1"/>
  <c r="G26" i="50" l="1"/>
  <c r="G71" i="50" l="1"/>
  <c r="G113" i="50" l="1"/>
  <c r="G44" i="50" l="1"/>
  <c r="G53" i="50" l="1"/>
  <c r="G116" i="50" l="1"/>
  <c r="G92" i="50" l="1"/>
  <c r="G9" i="50"/>
  <c r="G27" i="50" l="1"/>
  <c r="G66" i="50" l="1"/>
  <c r="G12" i="50" l="1"/>
  <c r="G120" i="50"/>
  <c r="G119" i="50"/>
  <c r="G118" i="50"/>
  <c r="G117" i="50"/>
  <c r="G111" i="50"/>
  <c r="G109" i="50"/>
  <c r="G108" i="50"/>
  <c r="G105" i="50"/>
  <c r="G102" i="50"/>
  <c r="G101" i="50"/>
  <c r="G100" i="50"/>
  <c r="G99" i="50"/>
  <c r="G98" i="50"/>
  <c r="G91" i="50"/>
  <c r="G90" i="50"/>
  <c r="G89" i="50"/>
  <c r="G87" i="50"/>
  <c r="G84" i="50"/>
  <c r="G82" i="50"/>
  <c r="G80" i="50"/>
  <c r="G73" i="50"/>
  <c r="G72" i="50"/>
  <c r="G64" i="50"/>
  <c r="G63" i="50"/>
  <c r="G62" i="50"/>
  <c r="G61" i="50"/>
  <c r="G42" i="50"/>
  <c r="G39" i="50"/>
  <c r="G33" i="50"/>
  <c r="G31" i="50"/>
  <c r="G30" i="50"/>
  <c r="G28" i="50"/>
  <c r="G24" i="50"/>
  <c r="G23" i="50"/>
  <c r="G22" i="50"/>
  <c r="G18" i="50"/>
  <c r="G17" i="50"/>
  <c r="G16" i="50"/>
  <c r="G15" i="50"/>
  <c r="G7" i="50"/>
  <c r="G6" i="50"/>
  <c r="G5" i="50"/>
  <c r="F2" i="50"/>
  <c r="G4" i="50"/>
  <c r="A2" i="50"/>
  <c r="A1" i="50" s="1"/>
  <c r="G2" i="50" l="1"/>
  <c r="E2" i="50" l="1"/>
  <c r="A2" i="58" l="1"/>
  <c r="E2" i="57"/>
  <c r="N99" i="55"/>
  <c r="N98" i="55"/>
  <c r="N97" i="55"/>
  <c r="N96" i="55"/>
  <c r="N95" i="55"/>
  <c r="N94" i="55"/>
  <c r="N93" i="55"/>
  <c r="N92" i="55"/>
  <c r="N91" i="55"/>
  <c r="N90" i="55"/>
  <c r="N89" i="55"/>
  <c r="N88" i="55"/>
  <c r="N87" i="55"/>
  <c r="N86" i="55"/>
  <c r="N85" i="55"/>
  <c r="N84" i="55"/>
  <c r="N83" i="55"/>
  <c r="N82" i="55"/>
  <c r="N81" i="55"/>
  <c r="N80" i="55"/>
  <c r="N79" i="55"/>
  <c r="N78" i="55"/>
  <c r="N77" i="55"/>
  <c r="N76" i="55"/>
  <c r="N75" i="55"/>
  <c r="N74" i="55"/>
  <c r="N73" i="55"/>
  <c r="N72" i="55"/>
  <c r="N71" i="55"/>
  <c r="N70" i="55"/>
  <c r="N69" i="55"/>
  <c r="N68" i="55"/>
  <c r="N67" i="55"/>
  <c r="N66" i="55"/>
  <c r="N65" i="55"/>
  <c r="N64" i="55"/>
  <c r="N63" i="55"/>
  <c r="N62" i="55"/>
  <c r="N61" i="55"/>
  <c r="N60" i="55"/>
  <c r="N59" i="55"/>
  <c r="N58" i="55"/>
  <c r="N57" i="55"/>
  <c r="N56" i="55"/>
  <c r="N55" i="55"/>
  <c r="N54" i="55"/>
  <c r="N53" i="55"/>
  <c r="N52" i="55"/>
  <c r="N51" i="55"/>
  <c r="N50" i="55"/>
  <c r="N49" i="55"/>
  <c r="N48" i="55"/>
  <c r="N47" i="55"/>
  <c r="N46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2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N13" i="55"/>
  <c r="N12" i="55"/>
  <c r="N11" i="55"/>
  <c r="N10" i="55"/>
  <c r="A32" i="58"/>
  <c r="A5" i="58"/>
  <c r="A6" i="58" s="1"/>
  <c r="A7" i="58" s="1"/>
  <c r="A8" i="58" s="1"/>
  <c r="A9" i="58" s="1"/>
  <c r="A10" i="58" s="1"/>
  <c r="A11" i="58" s="1"/>
  <c r="A12" i="58" s="1"/>
  <c r="A14" i="58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" i="57"/>
  <c r="A7" i="57"/>
  <c r="A8" i="57" s="1"/>
  <c r="A9" i="57" s="1"/>
  <c r="A10" i="57" s="1"/>
  <c r="A11" i="57" s="1"/>
  <c r="A12" i="57" s="1"/>
  <c r="A13" i="57" s="1"/>
  <c r="A15" i="57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E5" i="57" s="1"/>
  <c r="E6" i="57" s="1"/>
  <c r="E7" i="57" s="1"/>
  <c r="E8" i="57" s="1"/>
  <c r="E9" i="57" s="1"/>
  <c r="E10" i="57" s="1"/>
  <c r="E11" i="57" s="1"/>
  <c r="E12" i="57" s="1"/>
  <c r="E13" i="57" s="1"/>
  <c r="E14" i="57" s="1"/>
  <c r="E15" i="57" s="1"/>
  <c r="E16" i="57" s="1"/>
  <c r="E17" i="57" s="1"/>
  <c r="E18" i="57" s="1"/>
  <c r="E19" i="57" s="1"/>
  <c r="E20" i="57" s="1"/>
  <c r="E21" i="57" s="1"/>
  <c r="E22" i="57" s="1"/>
  <c r="E23" i="57" s="1"/>
  <c r="E24" i="57" s="1"/>
  <c r="E25" i="57" s="1"/>
  <c r="E26" i="57" s="1"/>
  <c r="E27" i="57" s="1"/>
  <c r="E28" i="57" s="1"/>
  <c r="E29" i="57" s="1"/>
  <c r="E30" i="57" s="1"/>
  <c r="A6" i="56"/>
  <c r="A7" i="56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D5" i="56" s="1"/>
  <c r="D6" i="56" s="1"/>
  <c r="D7" i="56" s="1"/>
  <c r="D8" i="56" s="1"/>
  <c r="D9" i="56" s="1"/>
  <c r="D10" i="56" s="1"/>
  <c r="D11" i="56" s="1"/>
  <c r="D12" i="56" s="1"/>
  <c r="D13" i="56" s="1"/>
  <c r="D14" i="56" s="1"/>
  <c r="D15" i="56" s="1"/>
  <c r="D16" i="56" s="1"/>
  <c r="D17" i="56" s="1"/>
  <c r="D18" i="56" s="1"/>
  <c r="D19" i="56" s="1"/>
  <c r="D20" i="56" s="1"/>
  <c r="D21" i="56" s="1"/>
  <c r="D22" i="56" s="1"/>
  <c r="D23" i="56" s="1"/>
  <c r="D24" i="56" s="1"/>
  <c r="D25" i="56" s="1"/>
  <c r="D26" i="56" s="1"/>
  <c r="D27" i="56" s="1"/>
  <c r="D28" i="56" s="1"/>
  <c r="D29" i="56" s="1"/>
  <c r="D30" i="56" s="1"/>
  <c r="P108" i="55"/>
  <c r="N108" i="55"/>
  <c r="P107" i="55"/>
  <c r="Q107" i="55" s="1"/>
  <c r="N107" i="55"/>
  <c r="P106" i="55"/>
  <c r="Q106" i="55" s="1"/>
  <c r="N106" i="55"/>
  <c r="P105" i="55"/>
  <c r="N105" i="55"/>
  <c r="P104" i="55"/>
  <c r="N104" i="55"/>
  <c r="P103" i="55"/>
  <c r="Q103" i="55"/>
  <c r="N103" i="55"/>
  <c r="M7" i="55"/>
  <c r="M8" i="55" s="1"/>
  <c r="L7" i="55"/>
  <c r="L8" i="55"/>
  <c r="K7" i="55"/>
  <c r="K8" i="55" s="1"/>
  <c r="J7" i="55"/>
  <c r="J8" i="55" s="1"/>
  <c r="I7" i="55"/>
  <c r="I8" i="55" s="1"/>
  <c r="H7" i="55"/>
  <c r="H8" i="55"/>
  <c r="G7" i="55"/>
  <c r="G8" i="55" s="1"/>
  <c r="F7" i="55"/>
  <c r="F8" i="55" s="1"/>
  <c r="E7" i="55"/>
  <c r="E8" i="55" s="1"/>
  <c r="D7" i="55"/>
  <c r="D8" i="55" s="1"/>
  <c r="C7" i="55"/>
  <c r="C8" i="55" s="1"/>
  <c r="B7" i="55"/>
  <c r="B8" i="55"/>
  <c r="B7" i="49"/>
  <c r="C7" i="49"/>
  <c r="D7" i="49"/>
  <c r="D8" i="49" s="1"/>
  <c r="E7" i="49"/>
  <c r="F7" i="49"/>
  <c r="G7" i="49"/>
  <c r="H7" i="49"/>
  <c r="H8" i="49" s="1"/>
  <c r="I7" i="49"/>
  <c r="J7" i="49"/>
  <c r="J8" i="49" s="1"/>
  <c r="K7" i="49"/>
  <c r="K8" i="49"/>
  <c r="L7" i="49"/>
  <c r="L8" i="49" s="1"/>
  <c r="M7" i="49"/>
  <c r="M8" i="49" s="1"/>
  <c r="B8" i="49"/>
  <c r="C8" i="49"/>
  <c r="E8" i="49"/>
  <c r="F8" i="49"/>
  <c r="G8" i="49"/>
  <c r="I8" i="49"/>
  <c r="N10" i="49"/>
  <c r="N11" i="49"/>
  <c r="N12" i="49"/>
  <c r="N13" i="49"/>
  <c r="N14" i="49"/>
  <c r="N15" i="49"/>
  <c r="N16" i="49"/>
  <c r="N17" i="49"/>
  <c r="N18" i="49"/>
  <c r="N19" i="49"/>
  <c r="N20" i="49"/>
  <c r="N21" i="49"/>
  <c r="N22" i="49"/>
  <c r="N23" i="49"/>
  <c r="N24" i="49"/>
  <c r="N25" i="49"/>
  <c r="N26" i="49"/>
  <c r="N27" i="49"/>
  <c r="N28" i="49"/>
  <c r="N29" i="49"/>
  <c r="N30" i="49"/>
  <c r="N31" i="49"/>
  <c r="N32" i="49"/>
  <c r="N33" i="49"/>
  <c r="N34" i="49"/>
  <c r="N35" i="49"/>
  <c r="N36" i="49"/>
  <c r="N37" i="49"/>
  <c r="N38" i="49"/>
  <c r="N39" i="49"/>
  <c r="N40" i="49"/>
  <c r="N41" i="49"/>
  <c r="N42" i="49"/>
  <c r="N43" i="49"/>
  <c r="N44" i="49"/>
  <c r="N45" i="49"/>
  <c r="N46" i="49"/>
  <c r="N47" i="49"/>
  <c r="N48" i="49"/>
  <c r="N49" i="49"/>
  <c r="N50" i="49"/>
  <c r="N51" i="49"/>
  <c r="N52" i="49"/>
  <c r="N53" i="49"/>
  <c r="N54" i="49"/>
  <c r="N55" i="49"/>
  <c r="N56" i="49"/>
  <c r="N57" i="49"/>
  <c r="N58" i="49"/>
  <c r="N59" i="49"/>
  <c r="N60" i="49"/>
  <c r="N61" i="49"/>
  <c r="N62" i="49"/>
  <c r="N63" i="49"/>
  <c r="N64" i="49"/>
  <c r="N65" i="49"/>
  <c r="N66" i="49"/>
  <c r="N67" i="49"/>
  <c r="N68" i="49"/>
  <c r="N69" i="49"/>
  <c r="N70" i="49"/>
  <c r="N71" i="49"/>
  <c r="N72" i="49"/>
  <c r="N73" i="49"/>
  <c r="N74" i="49"/>
  <c r="N75" i="49"/>
  <c r="N76" i="49"/>
  <c r="N77" i="49"/>
  <c r="N78" i="49"/>
  <c r="N79" i="49"/>
  <c r="N80" i="49"/>
  <c r="N81" i="49"/>
  <c r="N82" i="49"/>
  <c r="N83" i="49"/>
  <c r="N84" i="49"/>
  <c r="N85" i="49"/>
  <c r="N86" i="49"/>
  <c r="N87" i="49"/>
  <c r="N88" i="49"/>
  <c r="N89" i="49"/>
  <c r="N90" i="49"/>
  <c r="N91" i="49"/>
  <c r="N92" i="49"/>
  <c r="N93" i="49"/>
  <c r="N94" i="49"/>
  <c r="N95" i="49"/>
  <c r="N96" i="49"/>
  <c r="N97" i="49"/>
  <c r="N98" i="49"/>
  <c r="N99" i="49"/>
  <c r="Q99" i="49"/>
  <c r="N100" i="49"/>
  <c r="N101" i="49"/>
  <c r="N105" i="49"/>
  <c r="P105" i="49"/>
  <c r="Q105" i="49" s="1"/>
  <c r="N106" i="49"/>
  <c r="N107" i="49"/>
  <c r="N108" i="49"/>
  <c r="B7" i="45"/>
  <c r="B8" i="45" s="1"/>
  <c r="C7" i="45"/>
  <c r="C8" i="45" s="1"/>
  <c r="D7" i="45"/>
  <c r="E7" i="45"/>
  <c r="E8" i="45" s="1"/>
  <c r="F7" i="45"/>
  <c r="F8" i="45" s="1"/>
  <c r="G7" i="45"/>
  <c r="G8" i="45" s="1"/>
  <c r="H7" i="45"/>
  <c r="I7" i="45"/>
  <c r="I8" i="45" s="1"/>
  <c r="J7" i="45"/>
  <c r="J8" i="45" s="1"/>
  <c r="K7" i="45"/>
  <c r="K8" i="45" s="1"/>
  <c r="L7" i="45"/>
  <c r="L8" i="45"/>
  <c r="M7" i="45"/>
  <c r="D8" i="45"/>
  <c r="H8" i="45"/>
  <c r="M8" i="45"/>
  <c r="N10" i="45"/>
  <c r="N11" i="45"/>
  <c r="N12" i="45"/>
  <c r="N13" i="45"/>
  <c r="N14" i="45"/>
  <c r="N15" i="45"/>
  <c r="N16" i="45"/>
  <c r="N17" i="45"/>
  <c r="N18" i="45"/>
  <c r="N19" i="45"/>
  <c r="N20" i="45"/>
  <c r="N21" i="45"/>
  <c r="N22" i="45"/>
  <c r="N23" i="45"/>
  <c r="N24" i="45"/>
  <c r="N25" i="45"/>
  <c r="N26" i="45"/>
  <c r="N27" i="45"/>
  <c r="N28" i="45"/>
  <c r="N29" i="45"/>
  <c r="N30" i="45"/>
  <c r="N31" i="45"/>
  <c r="N32" i="45"/>
  <c r="N33" i="45"/>
  <c r="N34" i="45"/>
  <c r="N35" i="45"/>
  <c r="N36" i="45"/>
  <c r="N37" i="45"/>
  <c r="N38" i="45"/>
  <c r="N39" i="45"/>
  <c r="N40" i="45"/>
  <c r="N41" i="45"/>
  <c r="N42" i="45"/>
  <c r="N43" i="45"/>
  <c r="N44" i="45"/>
  <c r="N45" i="45"/>
  <c r="N46" i="45"/>
  <c r="N47" i="45"/>
  <c r="N48" i="45"/>
  <c r="N49" i="45"/>
  <c r="N50" i="45"/>
  <c r="N51" i="45"/>
  <c r="N52" i="45"/>
  <c r="N53" i="45"/>
  <c r="N54" i="45"/>
  <c r="N55" i="45"/>
  <c r="N56" i="45"/>
  <c r="N57" i="45"/>
  <c r="N58" i="45"/>
  <c r="N59" i="45"/>
  <c r="N60" i="45"/>
  <c r="N61" i="45"/>
  <c r="N62" i="45"/>
  <c r="N63" i="45"/>
  <c r="N64" i="45"/>
  <c r="N65" i="45"/>
  <c r="N66" i="45"/>
  <c r="N67" i="45"/>
  <c r="N68" i="45"/>
  <c r="N69" i="45"/>
  <c r="N70" i="45"/>
  <c r="N71" i="45"/>
  <c r="N72" i="45"/>
  <c r="N73" i="45"/>
  <c r="N74" i="45"/>
  <c r="N75" i="45"/>
  <c r="N76" i="45"/>
  <c r="N77" i="45"/>
  <c r="N78" i="45"/>
  <c r="N79" i="45"/>
  <c r="N80" i="45"/>
  <c r="N81" i="45"/>
  <c r="N82" i="45"/>
  <c r="N83" i="45"/>
  <c r="N84" i="45"/>
  <c r="N85" i="45"/>
  <c r="N86" i="45"/>
  <c r="N87" i="45"/>
  <c r="N88" i="45"/>
  <c r="N89" i="45"/>
  <c r="N90" i="45"/>
  <c r="N91" i="45"/>
  <c r="N92" i="45"/>
  <c r="N93" i="45"/>
  <c r="N94" i="45"/>
  <c r="N95" i="45"/>
  <c r="N96" i="45"/>
  <c r="N97" i="45"/>
  <c r="N98" i="45"/>
  <c r="N99" i="45"/>
  <c r="N100" i="45"/>
  <c r="Q100" i="45"/>
  <c r="N101" i="45"/>
  <c r="N102" i="45"/>
  <c r="N106" i="45"/>
  <c r="N107" i="45"/>
  <c r="P6" i="33"/>
  <c r="Q6" i="33" s="1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9" i="33"/>
  <c r="N30" i="33"/>
  <c r="N31" i="33"/>
  <c r="N32" i="33"/>
  <c r="N33" i="33"/>
  <c r="N34" i="33"/>
  <c r="N35" i="33"/>
  <c r="N36" i="33"/>
  <c r="N37" i="33"/>
  <c r="N38" i="33"/>
  <c r="N39" i="33"/>
  <c r="N40" i="33"/>
  <c r="N41" i="33"/>
  <c r="N42" i="33"/>
  <c r="N43" i="33"/>
  <c r="N44" i="33"/>
  <c r="N45" i="33"/>
  <c r="N46" i="33"/>
  <c r="N47" i="33"/>
  <c r="N48" i="33"/>
  <c r="N49" i="33"/>
  <c r="N50" i="33"/>
  <c r="N51" i="33"/>
  <c r="N52" i="33"/>
  <c r="N53" i="33"/>
  <c r="N54" i="33"/>
  <c r="N55" i="33"/>
  <c r="N56" i="33"/>
  <c r="N57" i="33"/>
  <c r="N58" i="33"/>
  <c r="N59" i="33"/>
  <c r="N60" i="33"/>
  <c r="N61" i="33"/>
  <c r="N62" i="33"/>
  <c r="N63" i="33"/>
  <c r="N64" i="33"/>
  <c r="N65" i="33"/>
  <c r="N66" i="33"/>
  <c r="N67" i="33"/>
  <c r="N68" i="33"/>
  <c r="N69" i="33"/>
  <c r="N70" i="33"/>
  <c r="N71" i="33"/>
  <c r="N72" i="33"/>
  <c r="N73" i="33"/>
  <c r="N74" i="33"/>
  <c r="N75" i="33"/>
  <c r="N76" i="33"/>
  <c r="N77" i="33"/>
  <c r="N78" i="33"/>
  <c r="N79" i="33"/>
  <c r="N80" i="33"/>
  <c r="N81" i="33"/>
  <c r="N82" i="33"/>
  <c r="N83" i="33"/>
  <c r="N84" i="33"/>
  <c r="N85" i="33"/>
  <c r="N86" i="33"/>
  <c r="N87" i="33"/>
  <c r="N88" i="33"/>
  <c r="N89" i="33"/>
  <c r="N90" i="33"/>
  <c r="N91" i="33"/>
  <c r="N92" i="33"/>
  <c r="N93" i="33"/>
  <c r="N94" i="33"/>
  <c r="N95" i="33"/>
  <c r="N96" i="33"/>
  <c r="N97" i="33"/>
  <c r="N98" i="33"/>
  <c r="N99" i="33"/>
  <c r="N100" i="33"/>
  <c r="N101" i="33"/>
  <c r="N102" i="33"/>
  <c r="Q102" i="33"/>
  <c r="R110" i="33" s="1"/>
  <c r="N103" i="33"/>
  <c r="N104" i="33"/>
  <c r="P107" i="33"/>
  <c r="Q107" i="33"/>
  <c r="P108" i="33"/>
  <c r="Q108" i="33"/>
  <c r="N108" i="33" s="1"/>
  <c r="P109" i="33"/>
  <c r="Q109" i="33"/>
  <c r="N109" i="33" s="1"/>
  <c r="P110" i="33"/>
  <c r="Q110" i="33"/>
  <c r="P111" i="33"/>
  <c r="Q111" i="33"/>
  <c r="N111" i="33" s="1"/>
  <c r="P112" i="33"/>
  <c r="Q112" i="33"/>
  <c r="N112" i="33" s="1"/>
  <c r="P113" i="33"/>
  <c r="Q113" i="33"/>
  <c r="N113" i="33" s="1"/>
  <c r="N117" i="33"/>
  <c r="P117" i="33"/>
  <c r="Q117" i="33"/>
  <c r="R117" i="33"/>
  <c r="N118" i="33"/>
  <c r="P118" i="33"/>
  <c r="Q118" i="33"/>
  <c r="R118" i="33"/>
  <c r="N119" i="33"/>
  <c r="P119" i="33"/>
  <c r="Q119" i="33"/>
  <c r="R119" i="33"/>
  <c r="N120" i="33"/>
  <c r="P120" i="33"/>
  <c r="Q120" i="33"/>
  <c r="R120" i="33"/>
  <c r="N121" i="33"/>
  <c r="P121" i="33"/>
  <c r="Q121" i="33"/>
  <c r="R121" i="33"/>
  <c r="N107" i="33"/>
  <c r="N110" i="33" l="1"/>
  <c r="N8" i="55"/>
  <c r="P7" i="33"/>
  <c r="Q7" i="33" s="1"/>
  <c r="R108" i="33"/>
  <c r="R107" i="33"/>
  <c r="R113" i="33"/>
  <c r="R109" i="33"/>
  <c r="R111" i="33"/>
  <c r="R112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14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Leap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</author>
  </authors>
  <commentList>
    <comment ref="A13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Office:</t>
        </r>
        <r>
          <rPr>
            <sz val="9"/>
            <color indexed="81"/>
            <rFont val="Tahoma"/>
            <family val="2"/>
          </rPr>
          <t xml:space="preserve">
Leap Year
</t>
        </r>
      </text>
    </comment>
  </commentList>
</comments>
</file>

<file path=xl/sharedStrings.xml><?xml version="1.0" encoding="utf-8"?>
<sst xmlns="http://schemas.openxmlformats.org/spreadsheetml/2006/main" count="4060" uniqueCount="382">
  <si>
    <t>Adams, Russ</t>
  </si>
  <si>
    <t>Arnett, Keith</t>
  </si>
  <si>
    <t>Barrett, Bruce</t>
  </si>
  <si>
    <t>Bass, Jim</t>
  </si>
  <si>
    <t>Bershers, Coy</t>
  </si>
  <si>
    <t>Bryant, Kreg</t>
  </si>
  <si>
    <t>Campbell, Ray</t>
  </si>
  <si>
    <t>Castleberry, Scott</t>
  </si>
  <si>
    <t>Clark, Larry</t>
  </si>
  <si>
    <t>Corley, Mark</t>
  </si>
  <si>
    <t>Dean, John</t>
  </si>
  <si>
    <t>Dement, Bruce</t>
  </si>
  <si>
    <t>Dixon, Roy</t>
  </si>
  <si>
    <t>Dwiggins, Allen</t>
  </si>
  <si>
    <t>Embry, Sandy</t>
  </si>
  <si>
    <t>Finstad, Wes</t>
  </si>
  <si>
    <t>Flick, Jim</t>
  </si>
  <si>
    <t>Ford, Jed</t>
  </si>
  <si>
    <t>Freeman, Glenn</t>
  </si>
  <si>
    <t>Freer, Ron</t>
  </si>
  <si>
    <t>Frost, Winston</t>
  </si>
  <si>
    <t>Gardner, Ken</t>
  </si>
  <si>
    <t>Garner, Ruel</t>
  </si>
  <si>
    <t>Goble, Brian</t>
  </si>
  <si>
    <t>Gopffarth, Robert</t>
  </si>
  <si>
    <t>Harper, Zane</t>
  </si>
  <si>
    <t>Harris, Richard</t>
  </si>
  <si>
    <t>Harrison, Woody</t>
  </si>
  <si>
    <t>Heathcoat, David</t>
  </si>
  <si>
    <t>Hill, Cecil</t>
  </si>
  <si>
    <t>Hoyer, Jim</t>
  </si>
  <si>
    <t>Johnston, Don</t>
  </si>
  <si>
    <t>Keenan, Richard</t>
  </si>
  <si>
    <t>Kilgore, Charlie</t>
  </si>
  <si>
    <t>King, Allen</t>
  </si>
  <si>
    <t>Lang, Dennis</t>
  </si>
  <si>
    <t>Leonard, Perry</t>
  </si>
  <si>
    <t>Linder, Buddy</t>
  </si>
  <si>
    <t>Loter, Mike</t>
  </si>
  <si>
    <t>Martin, Ken</t>
  </si>
  <si>
    <t>McLeod, Doug</t>
  </si>
  <si>
    <t>McReynolds, David</t>
  </si>
  <si>
    <t>Mullins, Scotty</t>
  </si>
  <si>
    <t>Nolen, Danny</t>
  </si>
  <si>
    <t>Perry, Jim</t>
  </si>
  <si>
    <t>Price, Gary</t>
  </si>
  <si>
    <t>Pyron, Joel</t>
  </si>
  <si>
    <t>Rayford, Eric</t>
  </si>
  <si>
    <t>Reynolds, Dale</t>
  </si>
  <si>
    <t>Reynolds, Danny</t>
  </si>
  <si>
    <t>Robidou, Rob</t>
  </si>
  <si>
    <t>Sanford, Tracy</t>
  </si>
  <si>
    <t>Schnedorf, Jerry</t>
  </si>
  <si>
    <t>Shane, Rob</t>
  </si>
  <si>
    <t>Simpson, Guy</t>
  </si>
  <si>
    <t>Slack, Scott</t>
  </si>
  <si>
    <t>Smith, Matt</t>
  </si>
  <si>
    <t>Stiller, Robert</t>
  </si>
  <si>
    <t>Taylor, Jon</t>
  </si>
  <si>
    <t>Terrell, Mike</t>
  </si>
  <si>
    <t>Name</t>
  </si>
  <si>
    <t>Baker, Ricky</t>
  </si>
  <si>
    <t>Block, Jim</t>
  </si>
  <si>
    <t>Floyd, Gary</t>
  </si>
  <si>
    <t>Harmon, Joe</t>
  </si>
  <si>
    <t>Huffstutler, Arden</t>
  </si>
  <si>
    <t>Kempe, Billy</t>
  </si>
  <si>
    <t>McKay, Ed</t>
  </si>
  <si>
    <t>Meyers, David</t>
  </si>
  <si>
    <t>Pessing, Tom</t>
  </si>
  <si>
    <t>Pruitt, Carroll</t>
  </si>
  <si>
    <t>Richardson, Von</t>
  </si>
  <si>
    <t>Stephenson, Kevin</t>
  </si>
  <si>
    <t>Tohlen, Charlie</t>
  </si>
  <si>
    <t>Glasgow, Ed</t>
  </si>
  <si>
    <t>Wilson, Randel</t>
  </si>
  <si>
    <t>Gray, Brad</t>
  </si>
  <si>
    <t>Anderson, Mike</t>
  </si>
  <si>
    <t>Blain, Bryan</t>
  </si>
  <si>
    <t>Buchwald, Keith</t>
  </si>
  <si>
    <t>Gibson, Scott</t>
  </si>
  <si>
    <t>Griffin, Daryl</t>
  </si>
  <si>
    <t>Hoyer, Jon</t>
  </si>
  <si>
    <t>Kercheval, Kirby</t>
  </si>
  <si>
    <t>Porter, Matt</t>
  </si>
  <si>
    <t>Pyron, Jarod</t>
  </si>
  <si>
    <t>Rice, Greg</t>
  </si>
  <si>
    <t>Richmond, Randy</t>
  </si>
  <si>
    <t>Riddle, Jim</t>
  </si>
  <si>
    <t>Stone, Keith</t>
  </si>
  <si>
    <t>Stovall, Matt</t>
  </si>
  <si>
    <t>Zimmerman, Mack II</t>
  </si>
  <si>
    <t>Dempsey, Jim</t>
  </si>
  <si>
    <t>Golden, Butch</t>
  </si>
  <si>
    <t>Stevenson, Kevin</t>
  </si>
  <si>
    <t>Ihrer, Bill</t>
  </si>
  <si>
    <t>Status</t>
  </si>
  <si>
    <t>A</t>
  </si>
  <si>
    <t>I</t>
  </si>
  <si>
    <t>Brad Gray</t>
  </si>
  <si>
    <t>May</t>
  </si>
  <si>
    <t>%</t>
  </si>
  <si>
    <t>Greg Rice</t>
  </si>
  <si>
    <t>Perry Leonard</t>
  </si>
  <si>
    <t>x</t>
  </si>
  <si>
    <t>Kreg Bryant</t>
  </si>
  <si>
    <t>Buddy Linder</t>
  </si>
  <si>
    <t>Charlie Kilgore</t>
  </si>
  <si>
    <t>Richard Harris</t>
  </si>
  <si>
    <t>Cecil Hill</t>
  </si>
  <si>
    <t>Russ Adams</t>
  </si>
  <si>
    <t>Ray Campbell</t>
  </si>
  <si>
    <t>Larry Clark</t>
  </si>
  <si>
    <t>David McReynolds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</si>
  <si>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</si>
  <si>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</si>
  <si>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</si>
  <si>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</si>
  <si>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</si>
  <si>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</si>
  <si>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</si>
  <si>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</si>
  <si>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</si>
  <si>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</si>
  <si>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</si>
  <si>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Deacon Attendance Record - February 12 Meeting</t>
  </si>
  <si>
    <t>Please place check by your name</t>
  </si>
  <si>
    <t>Kirby Kercheval</t>
  </si>
  <si>
    <t>Tracy Sanford</t>
  </si>
  <si>
    <t>Jon Taylor</t>
  </si>
  <si>
    <t>Matt Porter</t>
  </si>
  <si>
    <t>Date</t>
  </si>
  <si>
    <t>8:00AM</t>
  </si>
  <si>
    <t>9:30AM</t>
  </si>
  <si>
    <t>11:00AM</t>
  </si>
  <si>
    <t>Scotty Mullins</t>
  </si>
  <si>
    <t>Jim Riddle</t>
  </si>
  <si>
    <t>Randy Richmond</t>
  </si>
  <si>
    <t>Jim Flick</t>
  </si>
  <si>
    <t>Bates, Bill</t>
  </si>
  <si>
    <t>Wyatt, Lance</t>
  </si>
  <si>
    <t>Keith Arnett</t>
  </si>
  <si>
    <t>Ed McKay</t>
  </si>
  <si>
    <t>Updated:</t>
  </si>
  <si>
    <t>Week</t>
  </si>
  <si>
    <t>Deacon 1</t>
  </si>
  <si>
    <t>Deacon 2</t>
  </si>
  <si>
    <t>Tom Pessing</t>
  </si>
  <si>
    <t>Arden Huffstutler</t>
  </si>
  <si>
    <t>Hardin, Ric</t>
  </si>
  <si>
    <t>Total Meetings so far this year:</t>
  </si>
  <si>
    <t>Deacons Candidates</t>
  </si>
  <si>
    <t>Young, Derwood</t>
  </si>
  <si>
    <t>Buckner, Lynn</t>
  </si>
  <si>
    <t>Pyfer, Darren</t>
  </si>
  <si>
    <t>Burson, Roy</t>
  </si>
  <si>
    <t>Deacon Attendance Record - 2012</t>
  </si>
  <si>
    <t>YTD Attendance</t>
  </si>
  <si>
    <t>Last Mtg</t>
  </si>
  <si>
    <t>Mtgs</t>
  </si>
  <si>
    <t>Attended</t>
  </si>
  <si>
    <t>Mtg</t>
  </si>
  <si>
    <t>Opports</t>
  </si>
  <si>
    <t>Start</t>
  </si>
  <si>
    <t>Total Deacons (Includes A, I &amp; P)</t>
  </si>
  <si>
    <t>Active Deacons (A)</t>
  </si>
  <si>
    <t>Total Deacons Attending</t>
  </si>
  <si>
    <t>%  Active Deacons Attending</t>
  </si>
  <si>
    <t>Months</t>
  </si>
  <si>
    <t>Member</t>
  </si>
  <si>
    <t>Joined</t>
  </si>
  <si>
    <t>Today</t>
  </si>
  <si>
    <t>Deacon Attendance Record - 2013</t>
  </si>
  <si>
    <t>%  Active &amp; Prospect Deacons Attending</t>
  </si>
  <si>
    <t>Active &amp; Prospective Deacons (A+P)</t>
  </si>
  <si>
    <t>Active &amp; Prospective Deacons Attending</t>
  </si>
  <si>
    <t>X</t>
  </si>
  <si>
    <t>Epperson, Lee</t>
  </si>
  <si>
    <t>Rachel</t>
  </si>
  <si>
    <t xml:space="preserve">Wyatt, Lance </t>
  </si>
  <si>
    <t xml:space="preserve">Buckner, Lynn </t>
  </si>
  <si>
    <t xml:space="preserve">Burson, Roy </t>
  </si>
  <si>
    <t>Picnic Retreat</t>
  </si>
  <si>
    <t>Meeting Cancelled</t>
  </si>
  <si>
    <t>Moss, Larry</t>
  </si>
  <si>
    <t>Judy</t>
  </si>
  <si>
    <t>Janet</t>
  </si>
  <si>
    <t>Deacon Attendance Record - 2014</t>
  </si>
  <si>
    <t>Staff</t>
  </si>
  <si>
    <t>Smith, Rodney</t>
  </si>
  <si>
    <t>Pat</t>
  </si>
  <si>
    <t>Deacon Retreat</t>
  </si>
  <si>
    <t>No Meeting</t>
  </si>
  <si>
    <t>Total Current Year</t>
  </si>
  <si>
    <t>Total</t>
  </si>
  <si>
    <t>Kiker, Robert</t>
  </si>
  <si>
    <t>Deacon Attendance Record - 2015</t>
  </si>
  <si>
    <t>Jimmy Jackson</t>
  </si>
  <si>
    <t>Nancy</t>
  </si>
  <si>
    <t>Ricky Baker</t>
  </si>
  <si>
    <t>Dennis Lang</t>
  </si>
  <si>
    <t>Lance Wyatt</t>
  </si>
  <si>
    <t>Norris, John</t>
  </si>
  <si>
    <t>Jackson, Jimmy</t>
  </si>
  <si>
    <t>Mahon, Michael</t>
  </si>
  <si>
    <t>Michael Mahon</t>
  </si>
  <si>
    <t>Cain, G.H.</t>
  </si>
  <si>
    <t>Price, Steven</t>
  </si>
  <si>
    <t>Jim Bass</t>
  </si>
  <si>
    <t>Yingling, Neil</t>
  </si>
  <si>
    <t xml:space="preserve">Paulk, Lewis </t>
  </si>
  <si>
    <t>Christmas Banquet</t>
  </si>
  <si>
    <t>2016 Deacon of the Week Sign-ups</t>
  </si>
  <si>
    <t>2016 Deacon New Member Visitation Sign-ups</t>
  </si>
  <si>
    <t>FBC Keller Worship Service Offertory Prayer Assignments - (Jul-Dec, 2016)</t>
  </si>
  <si>
    <t>FBC Keller Worship Service Offertory Prayer Assignments - (Jan-Jun, 2016)</t>
  </si>
  <si>
    <t>Paulk, Lewis</t>
  </si>
  <si>
    <t>Jon Hoyer</t>
  </si>
  <si>
    <t>Eric Rayford</t>
  </si>
  <si>
    <t>James Block</t>
  </si>
  <si>
    <t>Tracy Sandford</t>
  </si>
  <si>
    <t>G.H. Cain</t>
  </si>
  <si>
    <t>Joel Pyron</t>
  </si>
  <si>
    <t>Ed Glassgow</t>
  </si>
  <si>
    <t>Cousins, Gary</t>
  </si>
  <si>
    <t>Mack Zimmerman</t>
  </si>
  <si>
    <t>Don Johnston</t>
  </si>
  <si>
    <t>Rodney Smith</t>
  </si>
  <si>
    <t>Brenda</t>
  </si>
  <si>
    <t>Ed Mckay</t>
  </si>
  <si>
    <t>Bob Kiker</t>
  </si>
  <si>
    <t>Darren Pyfer</t>
  </si>
  <si>
    <t>Coy Breshers</t>
  </si>
  <si>
    <t>Coy Bershers</t>
  </si>
  <si>
    <t>Ed Glasgow</t>
  </si>
  <si>
    <t>Robert Kiker</t>
  </si>
  <si>
    <t>Robert Gopffarth</t>
  </si>
  <si>
    <t>xxxxx</t>
  </si>
  <si>
    <t>Waldrum, Wayne</t>
  </si>
  <si>
    <t>Dalton, Cliff</t>
  </si>
  <si>
    <t>Trantham, Dan</t>
  </si>
  <si>
    <t>Robyn</t>
  </si>
  <si>
    <t>Whitney</t>
  </si>
  <si>
    <t>Gloria</t>
  </si>
  <si>
    <t>Spouse</t>
  </si>
  <si>
    <t>Tami</t>
  </si>
  <si>
    <t>Carole</t>
  </si>
  <si>
    <t>Charlotte</t>
  </si>
  <si>
    <t>Cindy</t>
  </si>
  <si>
    <t>Melva</t>
  </si>
  <si>
    <t>Beverly</t>
  </si>
  <si>
    <t>Dori</t>
  </si>
  <si>
    <t>Helen</t>
  </si>
  <si>
    <t>Kay</t>
  </si>
  <si>
    <t>Jana</t>
  </si>
  <si>
    <t>Nance</t>
  </si>
  <si>
    <t>Karen</t>
  </si>
  <si>
    <t>Jerri</t>
  </si>
  <si>
    <t>Lynn</t>
  </si>
  <si>
    <t>Myra</t>
  </si>
  <si>
    <t>Verna</t>
  </si>
  <si>
    <t>Amy</t>
  </si>
  <si>
    <t>Kathy</t>
  </si>
  <si>
    <t>Karon</t>
  </si>
  <si>
    <t>Kim</t>
  </si>
  <si>
    <t>Melissa</t>
  </si>
  <si>
    <t>Julia</t>
  </si>
  <si>
    <t>Erika</t>
  </si>
  <si>
    <t>Jacque</t>
  </si>
  <si>
    <t>Marjorie</t>
  </si>
  <si>
    <t>Lou Ann</t>
  </si>
  <si>
    <t>Katie</t>
  </si>
  <si>
    <t>Linda</t>
  </si>
  <si>
    <t>Sandra</t>
  </si>
  <si>
    <t>Laquita</t>
  </si>
  <si>
    <t>Valerie</t>
  </si>
  <si>
    <t>Cleta</t>
  </si>
  <si>
    <t>Kelli</t>
  </si>
  <si>
    <t>Leslie</t>
  </si>
  <si>
    <t>Doris</t>
  </si>
  <si>
    <t>Carolyn</t>
  </si>
  <si>
    <t>Alisa</t>
  </si>
  <si>
    <t>Lynne</t>
  </si>
  <si>
    <t>Becky</t>
  </si>
  <si>
    <t>Christy</t>
  </si>
  <si>
    <t>Deborah</t>
  </si>
  <si>
    <t>Mary</t>
  </si>
  <si>
    <t>Nicole</t>
  </si>
  <si>
    <t>Sonya</t>
  </si>
  <si>
    <t>Carmen</t>
  </si>
  <si>
    <t>Paula</t>
  </si>
  <si>
    <t>Bonnie</t>
  </si>
  <si>
    <t>Trish</t>
  </si>
  <si>
    <t>Patty</t>
  </si>
  <si>
    <t>Stacy</t>
  </si>
  <si>
    <t>Nikki</t>
  </si>
  <si>
    <t>Rene</t>
  </si>
  <si>
    <t>Jackie</t>
  </si>
  <si>
    <t>Leanna</t>
  </si>
  <si>
    <t>Susan</t>
  </si>
  <si>
    <t>Anita</t>
  </si>
  <si>
    <t>Cathy</t>
  </si>
  <si>
    <t>Jane</t>
  </si>
  <si>
    <t>Janeth</t>
  </si>
  <si>
    <t>Floydean</t>
  </si>
  <si>
    <t>None</t>
  </si>
  <si>
    <t>Cynthia</t>
  </si>
  <si>
    <t>Joanne</t>
  </si>
  <si>
    <t>Betty</t>
  </si>
  <si>
    <t>Tonya</t>
  </si>
  <si>
    <t>Srncik, Lou</t>
  </si>
  <si>
    <t>Roberts, Jim</t>
  </si>
  <si>
    <t>Darlene</t>
  </si>
  <si>
    <t>Porter, Rob</t>
  </si>
  <si>
    <t>Judie</t>
  </si>
  <si>
    <t>Lydia</t>
  </si>
  <si>
    <t>Hale, Dan</t>
  </si>
  <si>
    <t>Leigh Anne</t>
  </si>
  <si>
    <t>Boto, Chuck</t>
  </si>
  <si>
    <t>Lindeman, Fred</t>
  </si>
  <si>
    <t>Shelley</t>
  </si>
  <si>
    <t>Chastain, Paul</t>
  </si>
  <si>
    <t>Martha</t>
  </si>
  <si>
    <t>Beth</t>
  </si>
  <si>
    <t>Brown, Buddy</t>
  </si>
  <si>
    <t>Donna</t>
  </si>
  <si>
    <t>Aho, Brad</t>
  </si>
  <si>
    <t>Carmical, David</t>
  </si>
  <si>
    <t>Cox, Perry</t>
  </si>
  <si>
    <t>Davis, Nathan</t>
  </si>
  <si>
    <t>Dix, Jason</t>
  </si>
  <si>
    <t>Hess, Karl</t>
  </si>
  <si>
    <t>Morman, Eddie</t>
  </si>
  <si>
    <t>Norris, Chris</t>
  </si>
  <si>
    <t>Pettigrew, Richard</t>
  </si>
  <si>
    <t>Robidou, Bruce</t>
  </si>
  <si>
    <t>Stoltenberg, Paul</t>
  </si>
  <si>
    <t>Thoms, Bobby</t>
  </si>
  <si>
    <t>Thurber, Dave</t>
  </si>
  <si>
    <t>Romig, Brian</t>
  </si>
  <si>
    <t>T</t>
  </si>
  <si>
    <t>Shelly</t>
  </si>
  <si>
    <t>Chase, M. Dick</t>
  </si>
  <si>
    <t>Ellerman, Raymond (Ray)</t>
  </si>
  <si>
    <t>Piwetz, Ronald (Ron)</t>
  </si>
  <si>
    <t>Sabey, James (Jim)</t>
  </si>
  <si>
    <t>Belinda</t>
  </si>
  <si>
    <t>Amber</t>
  </si>
  <si>
    <t>Irene</t>
  </si>
  <si>
    <t>Tamra</t>
  </si>
  <si>
    <t>Holly</t>
  </si>
  <si>
    <t>Dottie</t>
  </si>
  <si>
    <t>Kristen</t>
  </si>
  <si>
    <t>Deana</t>
  </si>
  <si>
    <t>Samantha</t>
  </si>
  <si>
    <t>Amie</t>
  </si>
  <si>
    <t>At College Station</t>
  </si>
  <si>
    <t>Taylor Wedding</t>
  </si>
  <si>
    <t>In Assisted Living</t>
  </si>
  <si>
    <t>Out of town</t>
  </si>
  <si>
    <t>Pastoral</t>
  </si>
  <si>
    <t>Sanders, Keith</t>
  </si>
  <si>
    <t>Perkinson, Matt</t>
  </si>
  <si>
    <t>Michelle</t>
  </si>
  <si>
    <t>will come on Saturday</t>
  </si>
  <si>
    <t>No reason noted</t>
  </si>
  <si>
    <t>Gatewood, Jack</t>
  </si>
  <si>
    <t>Janie</t>
  </si>
  <si>
    <t>Baines, Gregory</t>
  </si>
  <si>
    <t>Sarah</t>
  </si>
  <si>
    <t>Working these days</t>
  </si>
  <si>
    <t>Responded?</t>
  </si>
  <si>
    <t>Yes</t>
  </si>
  <si>
    <t>Adults</t>
  </si>
  <si>
    <t>Kids under 18</t>
  </si>
  <si>
    <t>Total Meals Needed</t>
  </si>
  <si>
    <t>Percentage of deacons responding thus far</t>
  </si>
  <si>
    <t>Birthday Party</t>
  </si>
  <si>
    <t>Work event</t>
  </si>
  <si>
    <t>Number of responses/we already know answer</t>
  </si>
  <si>
    <t>No longer transferring</t>
  </si>
  <si>
    <t>Anniversary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</si>
</sst>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m/d;@"/>
    <numFmt numFmtId="166" formatCode="[$-409]mmm\-yy;@"/>
  </numFmts>
  <fonts count="57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0"/>
      <color indexed="8"/>
      <name val="Arial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6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4" borderId="0" applyNumberFormat="0" applyBorder="0" applyAlignment="0" applyProtection="0"/>
    <xf numFmtId="0" fontId="30" fillId="8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61" applyNumberFormat="0" applyAlignment="0" applyProtection="0"/>
    <xf numFmtId="0" fontId="33" fillId="33" borderId="62" applyNumberFormat="0" applyAlignment="0" applyProtection="0"/>
    <xf numFmtId="0" fontId="34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36" fillId="0" borderId="63" applyNumberFormat="0" applyFill="0" applyAlignment="0" applyProtection="0"/>
    <xf numFmtId="0" fontId="37" fillId="0" borderId="64" applyNumberFormat="0" applyFill="0" applyAlignment="0" applyProtection="0"/>
    <xf numFmtId="0" fontId="38" fillId="0" borderId="6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5" borderId="61" applyNumberFormat="0" applyAlignment="0" applyProtection="0"/>
    <xf numFmtId="0" fontId="41" fillId="0" borderId="66" applyNumberFormat="0" applyFill="0" applyAlignment="0" applyProtection="0"/>
    <xf numFmtId="0" fontId="42" fillId="36" borderId="0" applyNumberFormat="0" applyBorder="0" applyAlignment="0" applyProtection="0"/>
    <xf numFmtId="0" fontId="17" fillId="0" borderId="0"/>
    <xf numFmtId="0" fontId="13" fillId="0" borderId="0"/>
    <xf numFmtId="0" fontId="29" fillId="0" borderId="0"/>
    <xf numFmtId="0" fontId="29" fillId="0" borderId="0"/>
    <xf numFmtId="0" fontId="13" fillId="0" borderId="0"/>
    <xf numFmtId="0" fontId="29" fillId="0" borderId="0"/>
    <xf numFmtId="0" fontId="29" fillId="0" borderId="0"/>
    <xf numFmtId="0" fontId="29" fillId="0" borderId="0"/>
    <xf numFmtId="0" fontId="12" fillId="37" borderId="67" applyNumberFormat="0" applyFont="0" applyAlignment="0" applyProtection="0"/>
    <xf numFmtId="0" fontId="43" fillId="32" borderId="68" applyNumberFormat="0" applyAlignment="0" applyProtection="0"/>
    <xf numFmtId="0" fontId="44" fillId="0" borderId="0" applyNumberFormat="0" applyFill="0" applyBorder="0" applyAlignment="0" applyProtection="0"/>
    <xf numFmtId="0" fontId="45" fillId="0" borderId="69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/>
    <xf numFmtId="0" fontId="47" fillId="0" borderId="0"/>
    <xf numFmtId="0" fontId="51" fillId="0" borderId="0"/>
    <xf numFmtId="0" fontId="9" fillId="0" borderId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9" fillId="37" borderId="67" applyNumberFormat="0" applyFont="0" applyAlignment="0" applyProtection="0"/>
    <xf numFmtId="0" fontId="9" fillId="42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43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19" borderId="0" applyNumberFormat="0" applyBorder="0" applyAlignment="0" applyProtection="0"/>
    <xf numFmtId="0" fontId="9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49" borderId="0" applyNumberFormat="0" applyBorder="0" applyAlignment="0" applyProtection="0"/>
    <xf numFmtId="0" fontId="54" fillId="0" borderId="0" applyNumberFormat="0" applyFill="0" applyBorder="0" applyAlignment="0" applyProtection="0"/>
    <xf numFmtId="0" fontId="8" fillId="0" borderId="0"/>
    <xf numFmtId="0" fontId="8" fillId="37" borderId="67" applyNumberFormat="0" applyFont="0" applyAlignment="0" applyProtection="0"/>
    <xf numFmtId="0" fontId="8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19" borderId="0" applyNumberFormat="0" applyBorder="0" applyAlignment="0" applyProtection="0"/>
    <xf numFmtId="0" fontId="8" fillId="48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/>
    <xf numFmtId="0" fontId="7" fillId="37" borderId="67" applyNumberFormat="0" applyFont="0" applyAlignment="0" applyProtection="0"/>
    <xf numFmtId="0" fontId="7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7" fillId="43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19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49" borderId="0" applyNumberFormat="0" applyBorder="0" applyAlignment="0" applyProtection="0"/>
    <xf numFmtId="0" fontId="6" fillId="0" borderId="0"/>
    <xf numFmtId="0" fontId="6" fillId="37" borderId="67" applyNumberFormat="0" applyFont="0" applyAlignment="0" applyProtection="0"/>
    <xf numFmtId="0" fontId="6" fillId="42" borderId="0" applyNumberFormat="0" applyBorder="0" applyAlignment="0" applyProtection="0"/>
    <xf numFmtId="0" fontId="6" fillId="17" borderId="0" applyNumberFormat="0" applyBorder="0" applyAlignment="0" applyProtection="0"/>
    <xf numFmtId="0" fontId="6" fillId="22" borderId="0" applyNumberFormat="0" applyBorder="0" applyAlignment="0" applyProtection="0"/>
    <xf numFmtId="0" fontId="6" fillId="43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19" borderId="0" applyNumberFormat="0" applyBorder="0" applyAlignment="0" applyProtection="0"/>
    <xf numFmtId="0" fontId="6" fillId="48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49" borderId="0" applyNumberFormat="0" applyBorder="0" applyAlignment="0" applyProtection="0"/>
    <xf numFmtId="0" fontId="5" fillId="0" borderId="0"/>
    <xf numFmtId="0" fontId="5" fillId="37" borderId="67" applyNumberFormat="0" applyFont="0" applyAlignment="0" applyProtection="0"/>
    <xf numFmtId="0" fontId="5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4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4" borderId="0" applyNumberFormat="0" applyBorder="0" applyAlignment="0" applyProtection="0"/>
    <xf numFmtId="0" fontId="30" fillId="8" borderId="0" applyNumberFormat="0" applyBorder="0" applyAlignment="0" applyProtection="0"/>
    <xf numFmtId="0" fontId="42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37" borderId="67" applyNumberFormat="0" applyFont="0" applyAlignment="0" applyProtection="0"/>
    <xf numFmtId="0" fontId="44" fillId="0" borderId="0" applyNumberFormat="0" applyFill="0" applyBorder="0" applyAlignment="0" applyProtection="0"/>
    <xf numFmtId="0" fontId="5" fillId="0" borderId="0"/>
    <xf numFmtId="0" fontId="39" fillId="0" borderId="0" applyNumberFormat="0" applyFill="0" applyBorder="0" applyAlignment="0" applyProtection="0"/>
    <xf numFmtId="0" fontId="47" fillId="0" borderId="0"/>
    <xf numFmtId="0" fontId="5" fillId="0" borderId="0"/>
    <xf numFmtId="0" fontId="5" fillId="37" borderId="67" applyNumberFormat="0" applyFont="0" applyAlignment="0" applyProtection="0"/>
    <xf numFmtId="0" fontId="5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49" borderId="0" applyNumberFormat="0" applyBorder="0" applyAlignment="0" applyProtection="0"/>
    <xf numFmtId="0" fontId="5" fillId="0" borderId="0"/>
    <xf numFmtId="0" fontId="5" fillId="37" borderId="67" applyNumberFormat="0" applyFont="0" applyAlignment="0" applyProtection="0"/>
    <xf numFmtId="0" fontId="5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49" borderId="0" applyNumberFormat="0" applyBorder="0" applyAlignment="0" applyProtection="0"/>
    <xf numFmtId="0" fontId="5" fillId="0" borderId="0"/>
    <xf numFmtId="0" fontId="5" fillId="37" borderId="67" applyNumberFormat="0" applyFont="0" applyAlignment="0" applyProtection="0"/>
    <xf numFmtId="0" fontId="5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49" borderId="0" applyNumberFormat="0" applyBorder="0" applyAlignment="0" applyProtection="0"/>
    <xf numFmtId="0" fontId="5" fillId="0" borderId="0"/>
    <xf numFmtId="0" fontId="5" fillId="37" borderId="67" applyNumberFormat="0" applyFont="0" applyAlignment="0" applyProtection="0"/>
    <xf numFmtId="0" fontId="5" fillId="42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43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19" borderId="0" applyNumberFormat="0" applyBorder="0" applyAlignment="0" applyProtection="0"/>
    <xf numFmtId="0" fontId="5" fillId="48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49" borderId="0" applyNumberFormat="0" applyBorder="0" applyAlignment="0" applyProtection="0"/>
    <xf numFmtId="0" fontId="4" fillId="0" borderId="0"/>
    <xf numFmtId="0" fontId="4" fillId="37" borderId="67" applyNumberFormat="0" applyFont="0" applyAlignment="0" applyProtection="0"/>
    <xf numFmtId="0" fontId="4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49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7" borderId="67" applyNumberFormat="0" applyFont="0" applyAlignment="0" applyProtection="0"/>
    <xf numFmtId="0" fontId="4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49" borderId="0" applyNumberFormat="0" applyBorder="0" applyAlignment="0" applyProtection="0"/>
    <xf numFmtId="0" fontId="4" fillId="0" borderId="0"/>
    <xf numFmtId="0" fontId="4" fillId="37" borderId="67" applyNumberFormat="0" applyFont="0" applyAlignment="0" applyProtection="0"/>
    <xf numFmtId="0" fontId="4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49" borderId="0" applyNumberFormat="0" applyBorder="0" applyAlignment="0" applyProtection="0"/>
    <xf numFmtId="0" fontId="4" fillId="0" borderId="0"/>
    <xf numFmtId="0" fontId="4" fillId="37" borderId="67" applyNumberFormat="0" applyFont="0" applyAlignment="0" applyProtection="0"/>
    <xf numFmtId="0" fontId="4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49" borderId="0" applyNumberFormat="0" applyBorder="0" applyAlignment="0" applyProtection="0"/>
    <xf numFmtId="0" fontId="4" fillId="0" borderId="0"/>
    <xf numFmtId="0" fontId="4" fillId="37" borderId="67" applyNumberFormat="0" applyFont="0" applyAlignment="0" applyProtection="0"/>
    <xf numFmtId="0" fontId="4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4" fillId="43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4" fillId="49" borderId="0" applyNumberFormat="0" applyBorder="0" applyAlignment="0" applyProtection="0"/>
    <xf numFmtId="0" fontId="1" fillId="0" borderId="0"/>
    <xf numFmtId="0" fontId="1" fillId="37" borderId="67" applyNumberFormat="0" applyFont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4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67" applyNumberFormat="0" applyFont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37" borderId="67" applyNumberFormat="0" applyFont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37" borderId="67" applyNumberFormat="0" applyFont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49" borderId="0" applyNumberFormat="0" applyBorder="0" applyAlignment="0" applyProtection="0"/>
    <xf numFmtId="0" fontId="1" fillId="0" borderId="0"/>
    <xf numFmtId="0" fontId="1" fillId="37" borderId="67" applyNumberFormat="0" applyFont="0" applyAlignment="0" applyProtection="0"/>
    <xf numFmtId="0" fontId="1" fillId="4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49" borderId="0" applyNumberFormat="0" applyBorder="0" applyAlignment="0" applyProtection="0"/>
    <xf numFmtId="9" fontId="56" fillId="0" borderId="0" applyFont="0" applyFill="0" applyBorder="0" applyAlignment="0" applyProtection="0"/>
  </cellStyleXfs>
  <cellXfs count="266">
    <xf numFmtId="0" fontId="0" fillId="0" borderId="0" xfId="0"/>
    <xf numFmtId="0" fontId="13" fillId="0" borderId="0" xfId="39"/>
    <xf numFmtId="0" fontId="14" fillId="0" borderId="0" xfId="39" applyFont="1"/>
    <xf numFmtId="165" fontId="14" fillId="0" borderId="9" xfId="39" applyNumberFormat="1" applyFont="1" applyFill="1" applyBorder="1" applyAlignment="1">
      <alignment horizontal="center" vertical="center"/>
    </xf>
    <xf numFmtId="0" fontId="14" fillId="0" borderId="9" xfId="39" applyFont="1" applyFill="1" applyBorder="1" applyAlignment="1">
      <alignment horizontal="center" vertical="center"/>
    </xf>
    <xf numFmtId="165" fontId="14" fillId="0" borderId="11" xfId="39" applyNumberFormat="1" applyFont="1" applyFill="1" applyBorder="1" applyAlignment="1">
      <alignment horizontal="center" vertical="center"/>
    </xf>
    <xf numFmtId="0" fontId="14" fillId="0" borderId="11" xfId="39" applyFont="1" applyFill="1" applyBorder="1" applyAlignment="1">
      <alignment horizontal="center" vertical="center"/>
    </xf>
    <xf numFmtId="0" fontId="14" fillId="11" borderId="7" xfId="39" applyFont="1" applyFill="1" applyBorder="1" applyAlignment="1">
      <alignment horizontal="center"/>
    </xf>
    <xf numFmtId="0" fontId="20" fillId="0" borderId="0" xfId="39" applyFont="1" applyAlignment="1"/>
    <xf numFmtId="0" fontId="14" fillId="0" borderId="0" xfId="39" applyFont="1" applyProtection="1">
      <protection locked="0"/>
    </xf>
    <xf numFmtId="0" fontId="14" fillId="0" borderId="14" xfId="39" applyFont="1" applyBorder="1" applyAlignment="1">
      <alignment horizontal="center" vertical="center"/>
    </xf>
    <xf numFmtId="16" fontId="14" fillId="0" borderId="15" xfId="39" applyNumberFormat="1" applyFont="1" applyBorder="1" applyAlignment="1">
      <alignment horizontal="center" vertical="center" wrapText="1"/>
    </xf>
    <xf numFmtId="14" fontId="14" fillId="0" borderId="15" xfId="39" applyNumberFormat="1" applyFont="1" applyBorder="1" applyAlignment="1">
      <alignment horizontal="center" vertical="center" wrapText="1"/>
    </xf>
    <xf numFmtId="0" fontId="14" fillId="0" borderId="16" xfId="39" applyFont="1" applyBorder="1" applyAlignment="1">
      <alignment horizontal="center" vertical="center" wrapText="1"/>
    </xf>
    <xf numFmtId="0" fontId="14" fillId="0" borderId="17" xfId="39" applyFont="1" applyBorder="1" applyAlignment="1">
      <alignment horizontal="center"/>
    </xf>
    <xf numFmtId="0" fontId="14" fillId="0" borderId="0" xfId="39" applyFont="1" applyBorder="1" applyProtection="1">
      <protection locked="0"/>
    </xf>
    <xf numFmtId="0" fontId="14" fillId="0" borderId="0" xfId="39" applyFont="1" applyBorder="1"/>
    <xf numFmtId="0" fontId="21" fillId="0" borderId="18" xfId="39" applyFont="1" applyBorder="1" applyAlignment="1">
      <alignment horizontal="left" vertical="center"/>
    </xf>
    <xf numFmtId="16" fontId="14" fillId="0" borderId="19" xfId="39" applyNumberFormat="1" applyFont="1" applyBorder="1" applyAlignment="1">
      <alignment horizontal="center" vertical="center" wrapText="1"/>
    </xf>
    <xf numFmtId="0" fontId="14" fillId="0" borderId="19" xfId="39" applyFont="1" applyBorder="1" applyAlignment="1">
      <alignment horizontal="center" vertical="center" wrapText="1"/>
    </xf>
    <xf numFmtId="0" fontId="14" fillId="0" borderId="20" xfId="39" applyFont="1" applyBorder="1" applyAlignment="1">
      <alignment horizontal="center" vertical="center" wrapText="1"/>
    </xf>
    <xf numFmtId="0" fontId="14" fillId="0" borderId="21" xfId="39" applyFont="1" applyBorder="1" applyAlignment="1">
      <alignment horizontal="center" vertical="center" wrapText="1"/>
    </xf>
    <xf numFmtId="0" fontId="14" fillId="0" borderId="22" xfId="39" applyFont="1" applyBorder="1" applyAlignment="1">
      <alignment horizontal="center"/>
    </xf>
    <xf numFmtId="0" fontId="18" fillId="0" borderId="23" xfId="39" applyFont="1" applyFill="1" applyBorder="1"/>
    <xf numFmtId="0" fontId="14" fillId="0" borderId="10" xfId="39" applyFont="1" applyBorder="1" applyAlignment="1" applyProtection="1">
      <alignment horizontal="center"/>
      <protection locked="0"/>
    </xf>
    <xf numFmtId="0" fontId="14" fillId="0" borderId="24" xfId="39" applyFont="1" applyBorder="1" applyAlignment="1" applyProtection="1">
      <alignment horizontal="center"/>
      <protection locked="0"/>
    </xf>
    <xf numFmtId="0" fontId="14" fillId="0" borderId="1" xfId="39" applyFont="1" applyBorder="1" applyAlignment="1" applyProtection="1">
      <alignment horizontal="center"/>
      <protection locked="0"/>
    </xf>
    <xf numFmtId="0" fontId="14" fillId="0" borderId="25" xfId="39" applyFont="1" applyBorder="1" applyAlignment="1" applyProtection="1">
      <alignment horizontal="center"/>
      <protection locked="0"/>
    </xf>
    <xf numFmtId="0" fontId="14" fillId="0" borderId="26" xfId="39" applyFont="1" applyBorder="1" applyAlignment="1" applyProtection="1">
      <alignment horizontal="center"/>
      <protection locked="0"/>
    </xf>
    <xf numFmtId="0" fontId="14" fillId="0" borderId="1" xfId="39" applyFont="1" applyFill="1" applyBorder="1" applyAlignment="1" applyProtection="1">
      <alignment horizontal="center"/>
      <protection locked="0"/>
    </xf>
    <xf numFmtId="0" fontId="18" fillId="0" borderId="27" xfId="39" applyFont="1" applyBorder="1"/>
    <xf numFmtId="0" fontId="14" fillId="0" borderId="28" xfId="39" applyFont="1" applyBorder="1" applyAlignment="1" applyProtection="1">
      <alignment horizontal="center"/>
      <protection locked="0"/>
    </xf>
    <xf numFmtId="0" fontId="14" fillId="0" borderId="29" xfId="39" applyFont="1" applyBorder="1" applyAlignment="1" applyProtection="1">
      <alignment horizontal="center"/>
      <protection locked="0"/>
    </xf>
    <xf numFmtId="0" fontId="18" fillId="0" borderId="30" xfId="39" applyFont="1" applyBorder="1"/>
    <xf numFmtId="0" fontId="26" fillId="0" borderId="0" xfId="39" applyFont="1" applyAlignment="1">
      <alignment horizontal="center"/>
    </xf>
    <xf numFmtId="0" fontId="20" fillId="0" borderId="0" xfId="39" applyFont="1" applyAlignment="1">
      <alignment horizontal="center"/>
    </xf>
    <xf numFmtId="164" fontId="26" fillId="0" borderId="0" xfId="39" applyNumberFormat="1" applyFont="1" applyAlignment="1">
      <alignment horizontal="center"/>
    </xf>
    <xf numFmtId="0" fontId="26" fillId="0" borderId="0" xfId="39" applyFont="1" applyAlignment="1"/>
    <xf numFmtId="0" fontId="26" fillId="0" borderId="0" xfId="39" applyFont="1"/>
    <xf numFmtId="0" fontId="14" fillId="0" borderId="39" xfId="39" applyFont="1" applyBorder="1" applyAlignment="1">
      <alignment horizontal="center" vertical="center"/>
    </xf>
    <xf numFmtId="16" fontId="14" fillId="0" borderId="40" xfId="39" applyNumberFormat="1" applyFont="1" applyBorder="1" applyAlignment="1">
      <alignment horizontal="center" vertical="center" wrapText="1"/>
    </xf>
    <xf numFmtId="14" fontId="14" fillId="0" borderId="40" xfId="39" applyNumberFormat="1" applyFont="1" applyBorder="1" applyAlignment="1">
      <alignment horizontal="center" vertical="center" wrapText="1"/>
    </xf>
    <xf numFmtId="0" fontId="14" fillId="0" borderId="41" xfId="39" applyFont="1" applyBorder="1" applyAlignment="1">
      <alignment horizontal="center" vertical="center" wrapText="1"/>
    </xf>
    <xf numFmtId="0" fontId="14" fillId="0" borderId="42" xfId="39" applyFont="1" applyBorder="1" applyAlignment="1">
      <alignment horizontal="center" vertical="center" wrapText="1"/>
    </xf>
    <xf numFmtId="0" fontId="26" fillId="0" borderId="10" xfId="39" applyFont="1" applyBorder="1" applyAlignment="1">
      <alignment horizontal="center"/>
    </xf>
    <xf numFmtId="0" fontId="26" fillId="0" borderId="24" xfId="39" applyFont="1" applyBorder="1" applyAlignment="1">
      <alignment horizontal="center"/>
    </xf>
    <xf numFmtId="0" fontId="26" fillId="0" borderId="43" xfId="39" applyFont="1" applyBorder="1" applyAlignment="1">
      <alignment horizontal="center"/>
    </xf>
    <xf numFmtId="9" fontId="14" fillId="0" borderId="40" xfId="39" applyNumberFormat="1" applyFont="1" applyBorder="1" applyAlignment="1">
      <alignment horizontal="center"/>
    </xf>
    <xf numFmtId="14" fontId="14" fillId="0" borderId="23" xfId="39" applyNumberFormat="1" applyFont="1" applyBorder="1" applyAlignment="1">
      <alignment horizontal="right" vertical="center"/>
    </xf>
    <xf numFmtId="0" fontId="14" fillId="0" borderId="39" xfId="39" applyFont="1" applyBorder="1" applyAlignment="1">
      <alignment horizontal="right"/>
    </xf>
    <xf numFmtId="0" fontId="26" fillId="9" borderId="1" xfId="39" applyFont="1" applyFill="1" applyBorder="1" applyAlignment="1">
      <alignment horizontal="center"/>
    </xf>
    <xf numFmtId="0" fontId="14" fillId="0" borderId="20" xfId="39" applyFont="1" applyBorder="1" applyAlignment="1" applyProtection="1">
      <alignment horizontal="center"/>
      <protection locked="0"/>
    </xf>
    <xf numFmtId="0" fontId="13" fillId="0" borderId="0" xfId="39" applyFill="1"/>
    <xf numFmtId="0" fontId="14" fillId="0" borderId="1" xfId="39" applyFont="1" applyBorder="1"/>
    <xf numFmtId="0" fontId="14" fillId="0" borderId="27" xfId="39" applyFont="1" applyBorder="1"/>
    <xf numFmtId="0" fontId="14" fillId="0" borderId="37" xfId="39" applyFont="1" applyBorder="1"/>
    <xf numFmtId="0" fontId="14" fillId="0" borderId="32" xfId="39" applyFont="1" applyBorder="1"/>
    <xf numFmtId="0" fontId="14" fillId="0" borderId="6" xfId="39" applyFont="1" applyBorder="1" applyAlignment="1" applyProtection="1">
      <alignment horizontal="center"/>
      <protection locked="0"/>
    </xf>
    <xf numFmtId="0" fontId="14" fillId="0" borderId="28" xfId="39" applyFont="1" applyBorder="1"/>
    <xf numFmtId="0" fontId="14" fillId="0" borderId="23" xfId="39" applyFont="1" applyBorder="1" applyAlignment="1">
      <alignment horizontal="center"/>
    </xf>
    <xf numFmtId="0" fontId="14" fillId="0" borderId="10" xfId="39" applyFont="1" applyBorder="1" applyAlignment="1">
      <alignment horizontal="center"/>
    </xf>
    <xf numFmtId="0" fontId="14" fillId="0" borderId="37" xfId="39" applyFont="1" applyBorder="1" applyAlignment="1">
      <alignment horizontal="center"/>
    </xf>
    <xf numFmtId="0" fontId="14" fillId="0" borderId="32" xfId="39" applyFont="1" applyBorder="1" applyAlignment="1">
      <alignment horizontal="center"/>
    </xf>
    <xf numFmtId="0" fontId="14" fillId="0" borderId="25" xfId="39" applyFont="1" applyBorder="1" applyAlignment="1">
      <alignment horizontal="center"/>
    </xf>
    <xf numFmtId="14" fontId="14" fillId="0" borderId="44" xfId="39" applyNumberFormat="1" applyFont="1" applyBorder="1" applyAlignment="1">
      <alignment horizontal="right" vertical="center"/>
    </xf>
    <xf numFmtId="0" fontId="26" fillId="0" borderId="25" xfId="39" applyFont="1" applyBorder="1" applyAlignment="1">
      <alignment horizontal="center"/>
    </xf>
    <xf numFmtId="0" fontId="14" fillId="0" borderId="5" xfId="39" applyFont="1" applyBorder="1" applyAlignment="1">
      <alignment horizontal="center" wrapText="1"/>
    </xf>
    <xf numFmtId="0" fontId="26" fillId="0" borderId="45" xfId="39" applyFont="1" applyBorder="1" applyAlignment="1">
      <alignment horizontal="center"/>
    </xf>
    <xf numFmtId="9" fontId="14" fillId="0" borderId="5" xfId="39" applyNumberFormat="1" applyFont="1" applyBorder="1" applyAlignment="1">
      <alignment horizontal="center"/>
    </xf>
    <xf numFmtId="0" fontId="14" fillId="0" borderId="37" xfId="39" applyFont="1" applyBorder="1" applyAlignment="1">
      <alignment horizontal="right"/>
    </xf>
    <xf numFmtId="0" fontId="26" fillId="0" borderId="32" xfId="39" applyFont="1" applyBorder="1" applyAlignment="1">
      <alignment horizontal="center"/>
    </xf>
    <xf numFmtId="0" fontId="26" fillId="0" borderId="35" xfId="39" applyFont="1" applyBorder="1" applyAlignment="1">
      <alignment horizontal="center"/>
    </xf>
    <xf numFmtId="0" fontId="14" fillId="0" borderId="46" xfId="39" applyFont="1" applyBorder="1" applyAlignment="1">
      <alignment horizontal="center"/>
    </xf>
    <xf numFmtId="0" fontId="14" fillId="0" borderId="33" xfId="39" applyFont="1" applyBorder="1" applyAlignment="1">
      <alignment horizontal="center"/>
    </xf>
    <xf numFmtId="14" fontId="14" fillId="0" borderId="0" xfId="39" applyNumberFormat="1" applyFont="1" applyProtection="1">
      <protection locked="0"/>
    </xf>
    <xf numFmtId="0" fontId="14" fillId="0" borderId="8" xfId="39" applyFont="1" applyBorder="1" applyAlignment="1">
      <alignment horizontal="center"/>
    </xf>
    <xf numFmtId="14" fontId="14" fillId="0" borderId="17" xfId="39" applyNumberFormat="1" applyFont="1" applyBorder="1" applyAlignment="1"/>
    <xf numFmtId="164" fontId="14" fillId="0" borderId="47" xfId="39" applyNumberFormat="1" applyFont="1" applyBorder="1" applyAlignment="1">
      <alignment horizontal="center"/>
    </xf>
    <xf numFmtId="164" fontId="14" fillId="0" borderId="48" xfId="39" applyNumberFormat="1" applyFont="1" applyBorder="1" applyAlignment="1">
      <alignment horizontal="center"/>
    </xf>
    <xf numFmtId="0" fontId="14" fillId="0" borderId="43" xfId="39" applyFont="1" applyBorder="1" applyAlignment="1">
      <alignment horizontal="center"/>
    </xf>
    <xf numFmtId="0" fontId="14" fillId="0" borderId="48" xfId="39" applyFont="1" applyBorder="1" applyAlignment="1">
      <alignment horizontal="center"/>
    </xf>
    <xf numFmtId="1" fontId="14" fillId="0" borderId="25" xfId="39" applyNumberFormat="1" applyFont="1" applyBorder="1" applyAlignment="1">
      <alignment horizontal="center"/>
    </xf>
    <xf numFmtId="1" fontId="14" fillId="0" borderId="10" xfId="39" applyNumberFormat="1" applyFont="1" applyBorder="1" applyAlignment="1">
      <alignment horizontal="center"/>
    </xf>
    <xf numFmtId="164" fontId="14" fillId="0" borderId="43" xfId="39" applyNumberFormat="1" applyFont="1" applyBorder="1" applyAlignment="1">
      <alignment horizontal="center"/>
    </xf>
    <xf numFmtId="166" fontId="14" fillId="0" borderId="23" xfId="39" applyNumberFormat="1" applyFont="1" applyBorder="1" applyAlignment="1">
      <alignment horizontal="center"/>
    </xf>
    <xf numFmtId="166" fontId="14" fillId="0" borderId="27" xfId="39" applyNumberFormat="1" applyFont="1" applyBorder="1" applyAlignment="1">
      <alignment horizontal="center"/>
    </xf>
    <xf numFmtId="166" fontId="14" fillId="0" borderId="37" xfId="39" applyNumberFormat="1" applyFont="1" applyBorder="1" applyAlignment="1">
      <alignment horizontal="center"/>
    </xf>
    <xf numFmtId="2" fontId="14" fillId="0" borderId="1" xfId="39" applyNumberFormat="1" applyFont="1" applyBorder="1" applyAlignment="1">
      <alignment horizontal="center"/>
    </xf>
    <xf numFmtId="9" fontId="14" fillId="0" borderId="43" xfId="39" applyNumberFormat="1" applyFont="1" applyBorder="1" applyAlignment="1">
      <alignment horizontal="center"/>
    </xf>
    <xf numFmtId="9" fontId="14" fillId="0" borderId="49" xfId="39" applyNumberFormat="1" applyFont="1" applyBorder="1" applyAlignment="1">
      <alignment horizontal="center"/>
    </xf>
    <xf numFmtId="9" fontId="14" fillId="0" borderId="50" xfId="39" applyNumberFormat="1" applyFont="1" applyBorder="1" applyAlignment="1">
      <alignment horizontal="center"/>
    </xf>
    <xf numFmtId="0" fontId="18" fillId="0" borderId="44" xfId="39" applyFont="1" applyBorder="1"/>
    <xf numFmtId="0" fontId="14" fillId="0" borderId="7" xfId="39" applyFont="1" applyBorder="1" applyAlignment="1">
      <alignment horizontal="center"/>
    </xf>
    <xf numFmtId="0" fontId="14" fillId="0" borderId="51" xfId="39" applyFont="1" applyBorder="1" applyAlignment="1">
      <alignment horizontal="center" vertical="center" wrapText="1"/>
    </xf>
    <xf numFmtId="0" fontId="14" fillId="0" borderId="34" xfId="39" applyFont="1" applyBorder="1" applyAlignment="1" applyProtection="1">
      <alignment horizontal="center"/>
      <protection locked="0"/>
    </xf>
    <xf numFmtId="9" fontId="14" fillId="0" borderId="52" xfId="39" applyNumberFormat="1" applyFont="1" applyBorder="1" applyAlignment="1">
      <alignment horizontal="center"/>
    </xf>
    <xf numFmtId="9" fontId="14" fillId="0" borderId="9" xfId="39" applyNumberFormat="1" applyFont="1" applyBorder="1" applyAlignment="1">
      <alignment horizontal="center"/>
    </xf>
    <xf numFmtId="9" fontId="14" fillId="0" borderId="11" xfId="39" applyNumberFormat="1" applyFont="1" applyBorder="1" applyAlignment="1">
      <alignment horizontal="center"/>
    </xf>
    <xf numFmtId="0" fontId="14" fillId="0" borderId="41" xfId="39" applyFont="1" applyBorder="1" applyAlignment="1">
      <alignment horizontal="center"/>
    </xf>
    <xf numFmtId="1" fontId="14" fillId="0" borderId="41" xfId="39" applyNumberFormat="1" applyFont="1" applyBorder="1" applyAlignment="1">
      <alignment horizontal="center"/>
    </xf>
    <xf numFmtId="0" fontId="14" fillId="0" borderId="1" xfId="39" applyFont="1" applyBorder="1" applyAlignment="1">
      <alignment horizontal="center"/>
    </xf>
    <xf numFmtId="0" fontId="14" fillId="0" borderId="28" xfId="39" applyFont="1" applyBorder="1" applyAlignment="1">
      <alignment horizontal="center"/>
    </xf>
    <xf numFmtId="0" fontId="14" fillId="0" borderId="34" xfId="39" applyFont="1" applyBorder="1" applyAlignment="1">
      <alignment horizontal="center"/>
    </xf>
    <xf numFmtId="2" fontId="14" fillId="0" borderId="6" xfId="39" applyNumberFormat="1" applyFont="1" applyBorder="1" applyAlignment="1">
      <alignment horizontal="center"/>
    </xf>
    <xf numFmtId="2" fontId="14" fillId="0" borderId="41" xfId="39" applyNumberFormat="1" applyFont="1" applyBorder="1" applyAlignment="1">
      <alignment horizontal="center"/>
    </xf>
    <xf numFmtId="14" fontId="14" fillId="9" borderId="0" xfId="0" applyNumberFormat="1" applyFont="1" applyFill="1"/>
    <xf numFmtId="0" fontId="14" fillId="0" borderId="0" xfId="39" applyFont="1" applyBorder="1" applyAlignment="1">
      <alignment horizontal="center"/>
    </xf>
    <xf numFmtId="166" fontId="14" fillId="0" borderId="0" xfId="39" applyNumberFormat="1" applyFont="1" applyBorder="1" applyAlignment="1">
      <alignment horizontal="center"/>
    </xf>
    <xf numFmtId="2" fontId="14" fillId="0" borderId="0" xfId="39" applyNumberFormat="1" applyFont="1" applyBorder="1" applyAlignment="1">
      <alignment horizontal="center"/>
    </xf>
    <xf numFmtId="1" fontId="14" fillId="0" borderId="0" xfId="39" applyNumberFormat="1" applyFont="1" applyBorder="1" applyAlignment="1">
      <alignment horizontal="center"/>
    </xf>
    <xf numFmtId="164" fontId="14" fillId="0" borderId="0" xfId="39" applyNumberFormat="1" applyFont="1" applyBorder="1" applyAlignment="1">
      <alignment horizontal="center"/>
    </xf>
    <xf numFmtId="0" fontId="14" fillId="0" borderId="53" xfId="39" applyFont="1" applyBorder="1" applyAlignment="1" applyProtection="1">
      <alignment horizontal="center"/>
      <protection locked="0"/>
    </xf>
    <xf numFmtId="0" fontId="26" fillId="0" borderId="33" xfId="39" applyFont="1" applyBorder="1" applyAlignment="1">
      <alignment horizontal="center"/>
    </xf>
    <xf numFmtId="9" fontId="14" fillId="0" borderId="3" xfId="39" applyNumberFormat="1" applyFont="1" applyBorder="1" applyAlignment="1">
      <alignment horizontal="center"/>
    </xf>
    <xf numFmtId="0" fontId="14" fillId="0" borderId="54" xfId="39" applyFont="1" applyBorder="1" applyAlignment="1">
      <alignment horizontal="center" vertical="center" wrapText="1"/>
    </xf>
    <xf numFmtId="0" fontId="14" fillId="0" borderId="46" xfId="39" applyFont="1" applyBorder="1" applyAlignment="1" applyProtection="1">
      <alignment horizontal="center"/>
      <protection locked="0"/>
    </xf>
    <xf numFmtId="0" fontId="26" fillId="0" borderId="55" xfId="39" applyFont="1" applyBorder="1" applyAlignment="1">
      <alignment horizontal="center"/>
    </xf>
    <xf numFmtId="9" fontId="14" fillId="0" borderId="55" xfId="39" applyNumberFormat="1" applyFont="1" applyBorder="1" applyAlignment="1">
      <alignment horizontal="center"/>
    </xf>
    <xf numFmtId="9" fontId="14" fillId="0" borderId="17" xfId="39" applyNumberFormat="1" applyFont="1" applyBorder="1" applyAlignment="1">
      <alignment horizontal="center"/>
    </xf>
    <xf numFmtId="0" fontId="14" fillId="0" borderId="56" xfId="39" applyFont="1" applyBorder="1" applyAlignment="1">
      <alignment horizontal="center" vertical="center"/>
    </xf>
    <xf numFmtId="0" fontId="18" fillId="0" borderId="57" xfId="39" applyFont="1" applyBorder="1"/>
    <xf numFmtId="0" fontId="18" fillId="0" borderId="58" xfId="39" applyFont="1" applyBorder="1"/>
    <xf numFmtId="16" fontId="14" fillId="0" borderId="14" xfId="39" applyNumberFormat="1" applyFont="1" applyBorder="1" applyAlignment="1">
      <alignment horizontal="center" vertical="center" wrapText="1"/>
    </xf>
    <xf numFmtId="0" fontId="14" fillId="0" borderId="36" xfId="39" applyFont="1" applyBorder="1" applyAlignment="1">
      <alignment horizontal="center" vertical="center" wrapText="1"/>
    </xf>
    <xf numFmtId="0" fontId="14" fillId="0" borderId="59" xfId="39" applyFont="1" applyBorder="1"/>
    <xf numFmtId="0" fontId="14" fillId="0" borderId="30" xfId="39" applyFont="1" applyBorder="1" applyAlignment="1">
      <alignment horizontal="center"/>
    </xf>
    <xf numFmtId="0" fontId="14" fillId="0" borderId="27" xfId="39" applyFont="1" applyBorder="1" applyAlignment="1" applyProtection="1">
      <alignment horizontal="center"/>
      <protection locked="0"/>
    </xf>
    <xf numFmtId="0" fontId="14" fillId="0" borderId="26" xfId="39" applyFont="1" applyBorder="1" applyAlignment="1">
      <alignment horizontal="center"/>
    </xf>
    <xf numFmtId="0" fontId="14" fillId="0" borderId="35" xfId="39" applyFont="1" applyBorder="1" applyAlignment="1">
      <alignment horizontal="center"/>
    </xf>
    <xf numFmtId="0" fontId="26" fillId="9" borderId="7" xfId="39" applyFont="1" applyFill="1" applyBorder="1" applyAlignment="1">
      <alignment horizontal="center" wrapText="1"/>
    </xf>
    <xf numFmtId="14" fontId="14" fillId="0" borderId="0" xfId="39" applyNumberFormat="1" applyFont="1" applyFill="1"/>
    <xf numFmtId="0" fontId="18" fillId="9" borderId="0" xfId="39" applyFont="1" applyFill="1" applyAlignment="1">
      <alignment horizontal="center"/>
    </xf>
    <xf numFmtId="164" fontId="18" fillId="9" borderId="0" xfId="39" applyNumberFormat="1" applyFont="1" applyFill="1" applyAlignment="1">
      <alignment horizontal="center"/>
    </xf>
    <xf numFmtId="14" fontId="14" fillId="0" borderId="0" xfId="39" applyNumberFormat="1" applyFont="1" applyBorder="1" applyAlignment="1"/>
    <xf numFmtId="0" fontId="14" fillId="0" borderId="17" xfId="39" applyFont="1" applyBorder="1" applyAlignment="1">
      <alignment horizontal="center" wrapText="1"/>
    </xf>
    <xf numFmtId="0" fontId="26" fillId="0" borderId="0" xfId="39" applyFont="1" applyFill="1" applyBorder="1" applyAlignment="1">
      <alignment horizontal="center" wrapText="1"/>
    </xf>
    <xf numFmtId="0" fontId="26" fillId="0" borderId="0" xfId="39" applyFont="1" applyFill="1" applyBorder="1" applyAlignment="1">
      <alignment horizontal="center"/>
    </xf>
    <xf numFmtId="0" fontId="14" fillId="0" borderId="0" xfId="39" applyFont="1" applyFill="1" applyBorder="1"/>
    <xf numFmtId="0" fontId="18" fillId="0" borderId="14" xfId="39" applyFont="1" applyFill="1" applyBorder="1"/>
    <xf numFmtId="0" fontId="14" fillId="0" borderId="32" xfId="39" applyFont="1" applyBorder="1" applyAlignment="1" applyProtection="1">
      <alignment horizontal="center"/>
      <protection locked="0"/>
    </xf>
    <xf numFmtId="0" fontId="14" fillId="0" borderId="41" xfId="39" applyFont="1" applyBorder="1" applyAlignment="1" applyProtection="1">
      <alignment horizontal="center"/>
      <protection locked="0"/>
    </xf>
    <xf numFmtId="0" fontId="14" fillId="0" borderId="35" xfId="39" applyFont="1" applyBorder="1" applyAlignment="1" applyProtection="1">
      <alignment horizontal="center"/>
      <protection locked="0"/>
    </xf>
    <xf numFmtId="165" fontId="14" fillId="0" borderId="52" xfId="39" applyNumberFormat="1" applyFont="1" applyFill="1" applyBorder="1" applyAlignment="1">
      <alignment horizontal="center" vertical="center"/>
    </xf>
    <xf numFmtId="165" fontId="14" fillId="0" borderId="0" xfId="39" applyNumberFormat="1" applyFont="1" applyFill="1" applyBorder="1" applyAlignment="1">
      <alignment horizontal="center" vertical="center"/>
    </xf>
    <xf numFmtId="0" fontId="14" fillId="0" borderId="0" xfId="39" applyFont="1" applyFill="1" applyBorder="1" applyAlignment="1">
      <alignment horizontal="center" vertical="center"/>
    </xf>
    <xf numFmtId="165" fontId="14" fillId="0" borderId="55" xfId="39" applyNumberFormat="1" applyFont="1" applyFill="1" applyBorder="1" applyAlignment="1">
      <alignment horizontal="center" vertical="center"/>
    </xf>
    <xf numFmtId="0" fontId="13" fillId="13" borderId="0" xfId="39" applyFill="1"/>
    <xf numFmtId="0" fontId="13" fillId="0" borderId="0" xfId="39" applyAlignment="1">
      <alignment horizontal="center"/>
    </xf>
    <xf numFmtId="0" fontId="13" fillId="0" borderId="0" xfId="39" applyAlignment="1">
      <alignment horizontal="left"/>
    </xf>
    <xf numFmtId="14" fontId="25" fillId="9" borderId="0" xfId="0" applyNumberFormat="1" applyFont="1" applyFill="1"/>
    <xf numFmtId="0" fontId="14" fillId="0" borderId="0" xfId="39" applyFont="1" applyBorder="1" applyAlignment="1">
      <alignment horizontal="center" wrapText="1"/>
    </xf>
    <xf numFmtId="0" fontId="14" fillId="0" borderId="0" xfId="39" applyFont="1" applyAlignment="1">
      <alignment horizontal="center" wrapText="1"/>
    </xf>
    <xf numFmtId="2" fontId="14" fillId="0" borderId="0" xfId="39" applyNumberFormat="1" applyFont="1"/>
    <xf numFmtId="14" fontId="14" fillId="0" borderId="7" xfId="39" applyNumberFormat="1" applyFont="1" applyBorder="1" applyAlignment="1"/>
    <xf numFmtId="0" fontId="14" fillId="0" borderId="55" xfId="39" applyFont="1" applyFill="1" applyBorder="1" applyAlignment="1">
      <alignment horizontal="center" vertical="center"/>
    </xf>
    <xf numFmtId="14" fontId="27" fillId="9" borderId="7" xfId="39" applyNumberFormat="1" applyFont="1" applyFill="1" applyBorder="1" applyAlignment="1">
      <alignment horizontal="center"/>
    </xf>
    <xf numFmtId="0" fontId="14" fillId="0" borderId="38" xfId="39" applyFont="1" applyBorder="1" applyAlignment="1" applyProtection="1">
      <alignment horizontal="center"/>
      <protection locked="0"/>
    </xf>
    <xf numFmtId="0" fontId="20" fillId="0" borderId="0" xfId="39" applyFont="1" applyAlignment="1">
      <alignment horizontal="center"/>
    </xf>
    <xf numFmtId="0" fontId="19" fillId="0" borderId="0" xfId="39" applyFont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14" fillId="0" borderId="29" xfId="39" applyFont="1" applyBorder="1" applyAlignment="1">
      <alignment horizontal="center"/>
    </xf>
    <xf numFmtId="0" fontId="14" fillId="0" borderId="30" xfId="39" applyFont="1" applyBorder="1" applyAlignment="1" applyProtection="1">
      <alignment horizontal="center"/>
      <protection locked="0"/>
    </xf>
    <xf numFmtId="9" fontId="14" fillId="0" borderId="17" xfId="39" applyNumberFormat="1" applyFont="1" applyBorder="1" applyAlignment="1">
      <alignment horizontal="center" wrapText="1"/>
    </xf>
    <xf numFmtId="0" fontId="26" fillId="0" borderId="0" xfId="39" applyFont="1" applyAlignment="1">
      <alignment horizontal="center" wrapText="1"/>
    </xf>
    <xf numFmtId="14" fontId="25" fillId="9" borderId="0" xfId="39" applyNumberFormat="1" applyFont="1" applyFill="1"/>
    <xf numFmtId="0" fontId="26" fillId="0" borderId="0" xfId="39" applyFont="1" applyAlignment="1">
      <alignment wrapText="1"/>
    </xf>
    <xf numFmtId="0" fontId="14" fillId="0" borderId="0" xfId="39" applyFont="1" applyFill="1" applyBorder="1" applyAlignment="1">
      <alignment wrapText="1"/>
    </xf>
    <xf numFmtId="164" fontId="26" fillId="0" borderId="0" xfId="39" applyNumberFormat="1" applyFont="1" applyAlignment="1">
      <alignment horizontal="center" wrapText="1"/>
    </xf>
    <xf numFmtId="0" fontId="14" fillId="0" borderId="0" xfId="39" applyFont="1" applyAlignment="1" applyProtection="1">
      <alignment wrapText="1"/>
      <protection locked="0"/>
    </xf>
    <xf numFmtId="0" fontId="14" fillId="0" borderId="0" xfId="39" applyFont="1" applyAlignment="1">
      <alignment wrapText="1"/>
    </xf>
    <xf numFmtId="0" fontId="14" fillId="0" borderId="52" xfId="39" applyFont="1" applyFill="1" applyBorder="1" applyAlignment="1">
      <alignment horizontal="center" vertical="center"/>
    </xf>
    <xf numFmtId="0" fontId="10" fillId="0" borderId="0" xfId="51"/>
    <xf numFmtId="0" fontId="24" fillId="0" borderId="0" xfId="51" applyFont="1" applyFill="1" applyBorder="1" applyAlignment="1">
      <alignment horizontal="center" vertical="center"/>
    </xf>
    <xf numFmtId="165" fontId="23" fillId="0" borderId="0" xfId="51" applyNumberFormat="1" applyFont="1" applyFill="1" applyBorder="1" applyAlignment="1">
      <alignment horizontal="center" vertical="center"/>
    </xf>
    <xf numFmtId="0" fontId="24" fillId="0" borderId="1" xfId="51" applyFont="1" applyFill="1" applyBorder="1" applyAlignment="1">
      <alignment horizontal="center" vertical="center"/>
    </xf>
    <xf numFmtId="49" fontId="24" fillId="0" borderId="1" xfId="51" applyNumberFormat="1" applyFont="1" applyFill="1" applyBorder="1" applyAlignment="1">
      <alignment horizontal="center" vertical="center"/>
    </xf>
    <xf numFmtId="165" fontId="23" fillId="0" borderId="59" xfId="51" applyNumberFormat="1" applyFont="1" applyFill="1" applyBorder="1" applyAlignment="1">
      <alignment horizontal="center" vertical="center"/>
    </xf>
    <xf numFmtId="165" fontId="23" fillId="0" borderId="57" xfId="51" applyNumberFormat="1" applyFont="1" applyFill="1" applyBorder="1" applyAlignment="1">
      <alignment horizontal="center" vertical="center"/>
    </xf>
    <xf numFmtId="165" fontId="23" fillId="0" borderId="4" xfId="51" applyNumberFormat="1" applyFont="1" applyFill="1" applyBorder="1" applyAlignment="1">
      <alignment horizontal="center" vertical="center"/>
    </xf>
    <xf numFmtId="0" fontId="22" fillId="12" borderId="8" xfId="51" applyFont="1" applyFill="1" applyBorder="1" applyAlignment="1">
      <alignment horizontal="center"/>
    </xf>
    <xf numFmtId="0" fontId="22" fillId="12" borderId="7" xfId="51" applyFont="1" applyFill="1" applyBorder="1" applyAlignment="1">
      <alignment horizontal="center"/>
    </xf>
    <xf numFmtId="0" fontId="11" fillId="0" borderId="0" xfId="51" applyFont="1"/>
    <xf numFmtId="165" fontId="11" fillId="0" borderId="0" xfId="51" applyNumberFormat="1" applyFont="1" applyAlignment="1">
      <alignment horizontal="center"/>
    </xf>
    <xf numFmtId="165" fontId="23" fillId="0" borderId="58" xfId="51" applyNumberFormat="1" applyFont="1" applyFill="1" applyBorder="1" applyAlignment="1">
      <alignment horizontal="center" vertical="center"/>
    </xf>
    <xf numFmtId="165" fontId="23" fillId="0" borderId="70" xfId="51" applyNumberFormat="1" applyFont="1" applyFill="1" applyBorder="1" applyAlignment="1">
      <alignment horizontal="center" vertical="center"/>
    </xf>
    <xf numFmtId="0" fontId="22" fillId="12" borderId="13" xfId="51" applyFont="1" applyFill="1" applyBorder="1" applyAlignment="1">
      <alignment horizontal="center"/>
    </xf>
    <xf numFmtId="0" fontId="22" fillId="12" borderId="56" xfId="51" applyFont="1" applyFill="1" applyBorder="1" applyAlignment="1">
      <alignment horizontal="center"/>
    </xf>
    <xf numFmtId="164" fontId="27" fillId="9" borderId="7" xfId="39" applyNumberFormat="1" applyFont="1" applyFill="1" applyBorder="1" applyAlignment="1">
      <alignment horizontal="center"/>
    </xf>
    <xf numFmtId="0" fontId="48" fillId="0" borderId="44" xfId="39" applyFont="1" applyFill="1" applyBorder="1" applyProtection="1">
      <protection locked="0"/>
    </xf>
    <xf numFmtId="0" fontId="48" fillId="0" borderId="0" xfId="39" applyFont="1" applyAlignment="1">
      <alignment horizontal="center"/>
    </xf>
    <xf numFmtId="0" fontId="48" fillId="0" borderId="0" xfId="39" applyFont="1" applyAlignment="1">
      <alignment horizontal="left"/>
    </xf>
    <xf numFmtId="0" fontId="48" fillId="0" borderId="0" xfId="39" applyFont="1"/>
    <xf numFmtId="0" fontId="49" fillId="0" borderId="0" xfId="39" applyFont="1" applyBorder="1" applyAlignment="1" applyProtection="1"/>
    <xf numFmtId="0" fontId="48" fillId="0" borderId="60" xfId="39" applyFont="1" applyFill="1" applyBorder="1" applyProtection="1">
      <protection locked="0"/>
    </xf>
    <xf numFmtId="0" fontId="4" fillId="0" borderId="1" xfId="309" applyFill="1" applyBorder="1"/>
    <xf numFmtId="0" fontId="3" fillId="0" borderId="1" xfId="309" applyFont="1" applyFill="1" applyBorder="1"/>
    <xf numFmtId="0" fontId="4" fillId="41" borderId="1" xfId="309" applyFill="1" applyBorder="1"/>
    <xf numFmtId="0" fontId="3" fillId="41" borderId="1" xfId="309" applyFont="1" applyFill="1" applyBorder="1"/>
    <xf numFmtId="0" fontId="48" fillId="41" borderId="44" xfId="39" applyFont="1" applyFill="1" applyBorder="1" applyProtection="1">
      <protection locked="0"/>
    </xf>
    <xf numFmtId="0" fontId="48" fillId="41" borderId="60" xfId="39" applyFont="1" applyFill="1" applyBorder="1" applyProtection="1">
      <protection locked="0"/>
    </xf>
    <xf numFmtId="0" fontId="48" fillId="50" borderId="44" xfId="39" applyFont="1" applyFill="1" applyBorder="1" applyProtection="1">
      <protection locked="0"/>
    </xf>
    <xf numFmtId="0" fontId="48" fillId="50" borderId="60" xfId="39" applyFont="1" applyFill="1" applyBorder="1" applyProtection="1">
      <protection locked="0"/>
    </xf>
    <xf numFmtId="0" fontId="50" fillId="41" borderId="1" xfId="17" applyFont="1" applyFill="1" applyBorder="1" applyAlignment="1"/>
    <xf numFmtId="0" fontId="50" fillId="41" borderId="1" xfId="17" applyFont="1" applyFill="1" applyBorder="1" applyAlignment="1">
      <alignment wrapText="1"/>
    </xf>
    <xf numFmtId="0" fontId="4" fillId="41" borderId="1" xfId="278" applyFill="1" applyBorder="1" applyAlignment="1"/>
    <xf numFmtId="0" fontId="3" fillId="41" borderId="1" xfId="278" applyFont="1" applyFill="1" applyBorder="1" applyAlignment="1"/>
    <xf numFmtId="0" fontId="4" fillId="41" borderId="1" xfId="309" applyFill="1" applyBorder="1" applyAlignment="1"/>
    <xf numFmtId="0" fontId="3" fillId="41" borderId="1" xfId="309" applyFont="1" applyFill="1" applyBorder="1" applyAlignment="1"/>
    <xf numFmtId="0" fontId="4" fillId="50" borderId="1" xfId="309" applyFill="1" applyBorder="1" applyAlignment="1"/>
    <xf numFmtId="0" fontId="3" fillId="50" borderId="1" xfId="309" applyFont="1" applyFill="1" applyBorder="1" applyAlignment="1"/>
    <xf numFmtId="0" fontId="13" fillId="0" borderId="0" xfId="39" applyFont="1" applyAlignment="1">
      <alignment horizontal="left"/>
    </xf>
    <xf numFmtId="0" fontId="48" fillId="39" borderId="44" xfId="39" applyFont="1" applyFill="1" applyBorder="1" applyProtection="1">
      <protection locked="0"/>
    </xf>
    <xf numFmtId="0" fontId="48" fillId="39" borderId="60" xfId="39" applyFont="1" applyFill="1" applyBorder="1" applyProtection="1">
      <protection locked="0"/>
    </xf>
    <xf numFmtId="0" fontId="50" fillId="41" borderId="1" xfId="23" applyFont="1" applyFill="1" applyBorder="1" applyAlignment="1"/>
    <xf numFmtId="0" fontId="48" fillId="41" borderId="1" xfId="39" applyFont="1" applyFill="1" applyBorder="1" applyAlignment="1" applyProtection="1">
      <alignment horizontal="left"/>
    </xf>
    <xf numFmtId="0" fontId="48" fillId="51" borderId="1" xfId="39" applyFont="1" applyFill="1" applyBorder="1" applyAlignment="1" applyProtection="1">
      <alignment horizontal="center"/>
    </xf>
    <xf numFmtId="0" fontId="48" fillId="41" borderId="1" xfId="39" applyFont="1" applyFill="1" applyBorder="1" applyAlignment="1" applyProtection="1">
      <alignment horizontal="right"/>
    </xf>
    <xf numFmtId="0" fontId="48" fillId="0" borderId="1" xfId="39" applyFont="1" applyBorder="1" applyAlignment="1" applyProtection="1"/>
    <xf numFmtId="0" fontId="48" fillId="39" borderId="1" xfId="39" applyFont="1" applyFill="1" applyBorder="1" applyAlignment="1" applyProtection="1"/>
    <xf numFmtId="0" fontId="48" fillId="41" borderId="1" xfId="39" applyFont="1" applyFill="1" applyBorder="1" applyAlignment="1" applyProtection="1"/>
    <xf numFmtId="0" fontId="48" fillId="50" borderId="1" xfId="39" applyFont="1" applyFill="1" applyBorder="1" applyAlignment="1" applyProtection="1"/>
    <xf numFmtId="0" fontId="2" fillId="41" borderId="1" xfId="309" applyFont="1" applyFill="1" applyBorder="1" applyAlignment="1"/>
    <xf numFmtId="0" fontId="48" fillId="53" borderId="1" xfId="39" applyFont="1" applyFill="1" applyBorder="1" applyAlignment="1" applyProtection="1">
      <alignment horizontal="center"/>
    </xf>
    <xf numFmtId="0" fontId="48" fillId="50" borderId="0" xfId="39" applyFont="1" applyFill="1" applyBorder="1" applyAlignment="1" applyProtection="1"/>
    <xf numFmtId="0" fontId="48" fillId="0" borderId="18" xfId="39" applyFont="1" applyBorder="1" applyAlignment="1" applyProtection="1">
      <alignment horizontal="center"/>
    </xf>
    <xf numFmtId="0" fontId="48" fillId="0" borderId="19" xfId="39" applyFont="1" applyBorder="1" applyAlignment="1" applyProtection="1">
      <alignment horizontal="center"/>
    </xf>
    <xf numFmtId="0" fontId="50" fillId="53" borderId="1" xfId="39" applyFont="1" applyFill="1" applyBorder="1" applyAlignment="1" applyProtection="1">
      <alignment wrapText="1"/>
    </xf>
    <xf numFmtId="9" fontId="50" fillId="53" borderId="1" xfId="481" applyFont="1" applyFill="1" applyBorder="1" applyAlignment="1" applyProtection="1">
      <alignment wrapText="1"/>
    </xf>
    <xf numFmtId="0" fontId="48" fillId="10" borderId="50" xfId="39" applyFont="1" applyFill="1" applyBorder="1" applyAlignment="1" applyProtection="1">
      <alignment horizontal="center"/>
    </xf>
    <xf numFmtId="0" fontId="48" fillId="41" borderId="49" xfId="39" applyFont="1" applyFill="1" applyBorder="1" applyAlignment="1" applyProtection="1">
      <alignment horizontal="center"/>
      <protection locked="0"/>
    </xf>
    <xf numFmtId="0" fontId="48" fillId="53" borderId="1" xfId="39" applyFont="1" applyFill="1" applyBorder="1" applyAlignment="1" applyProtection="1">
      <alignment horizontal="center"/>
      <protection locked="0"/>
    </xf>
    <xf numFmtId="0" fontId="48" fillId="41" borderId="47" xfId="39" applyFont="1" applyFill="1" applyBorder="1" applyAlignment="1" applyProtection="1">
      <alignment horizontal="center"/>
      <protection locked="0"/>
    </xf>
    <xf numFmtId="0" fontId="49" fillId="0" borderId="1" xfId="39" applyFont="1" applyBorder="1" applyAlignment="1" applyProtection="1"/>
    <xf numFmtId="0" fontId="48" fillId="39" borderId="47" xfId="39" applyFont="1" applyFill="1" applyBorder="1" applyAlignment="1" applyProtection="1">
      <alignment horizontal="center"/>
      <protection locked="0"/>
    </xf>
    <xf numFmtId="0" fontId="48" fillId="38" borderId="47" xfId="39" applyFont="1" applyFill="1" applyBorder="1" applyAlignment="1" applyProtection="1">
      <alignment horizontal="center"/>
      <protection locked="0"/>
    </xf>
    <xf numFmtId="0" fontId="30" fillId="52" borderId="1" xfId="39" applyFont="1" applyFill="1" applyBorder="1" applyAlignment="1" applyProtection="1">
      <alignment wrapText="1"/>
    </xf>
    <xf numFmtId="0" fontId="55" fillId="40" borderId="1" xfId="39" applyFont="1" applyFill="1" applyBorder="1" applyAlignment="1" applyProtection="1">
      <alignment horizontal="center"/>
    </xf>
    <xf numFmtId="0" fontId="48" fillId="40" borderId="1" xfId="39" applyFont="1" applyFill="1" applyBorder="1" applyAlignment="1" applyProtection="1"/>
    <xf numFmtId="0" fontId="55" fillId="54" borderId="1" xfId="39" applyFont="1" applyFill="1" applyBorder="1" applyAlignment="1" applyProtection="1">
      <alignment horizontal="center"/>
    </xf>
    <xf numFmtId="0" fontId="48" fillId="54" borderId="1" xfId="39" applyFont="1" applyFill="1" applyBorder="1" applyAlignment="1" applyProtection="1"/>
    <xf numFmtId="0" fontId="55" fillId="55" borderId="1" xfId="39" applyFont="1" applyFill="1" applyBorder="1" applyAlignment="1" applyProtection="1">
      <alignment horizontal="center"/>
    </xf>
    <xf numFmtId="0" fontId="48" fillId="55" borderId="1" xfId="39" applyFont="1" applyFill="1" applyBorder="1" applyAlignment="1" applyProtection="1"/>
    <xf numFmtId="0" fontId="9" fillId="41" borderId="1" xfId="54" applyFont="1" applyFill="1" applyBorder="1" applyAlignment="1"/>
    <xf numFmtId="0" fontId="9" fillId="41" borderId="1" xfId="54" applyFont="1" applyFill="1" applyBorder="1" applyAlignment="1">
      <alignment wrapText="1"/>
    </xf>
    <xf numFmtId="0" fontId="48" fillId="50" borderId="1" xfId="0" applyFont="1" applyFill="1" applyBorder="1" applyAlignment="1"/>
    <xf numFmtId="0" fontId="50" fillId="53" borderId="34" xfId="39" applyFont="1" applyFill="1" applyBorder="1" applyAlignment="1" applyProtection="1">
      <alignment horizontal="left" wrapText="1"/>
    </xf>
    <xf numFmtId="0" fontId="50" fillId="53" borderId="71" xfId="39" applyFont="1" applyFill="1" applyBorder="1" applyAlignment="1" applyProtection="1">
      <alignment horizontal="left" wrapText="1"/>
    </xf>
    <xf numFmtId="0" fontId="50" fillId="53" borderId="38" xfId="39" applyFont="1" applyFill="1" applyBorder="1" applyAlignment="1" applyProtection="1">
      <alignment horizontal="left" wrapText="1"/>
    </xf>
    <xf numFmtId="0" fontId="20" fillId="0" borderId="0" xfId="39" applyFont="1" applyAlignment="1">
      <alignment horizontal="center"/>
    </xf>
    <xf numFmtId="0" fontId="26" fillId="0" borderId="0" xfId="39" applyFont="1" applyAlignment="1">
      <alignment horizontal="right"/>
    </xf>
    <xf numFmtId="0" fontId="26" fillId="0" borderId="19" xfId="39" applyFont="1" applyBorder="1" applyAlignment="1">
      <alignment horizontal="right"/>
    </xf>
    <xf numFmtId="0" fontId="14" fillId="0" borderId="13" xfId="39" applyFont="1" applyBorder="1" applyAlignment="1">
      <alignment horizontal="center" wrapText="1"/>
    </xf>
    <xf numFmtId="0" fontId="14" fillId="0" borderId="5" xfId="39" applyFont="1" applyBorder="1" applyAlignment="1">
      <alignment horizontal="center" wrapText="1"/>
    </xf>
    <xf numFmtId="0" fontId="14" fillId="14" borderId="4" xfId="39" applyFont="1" applyFill="1" applyBorder="1" applyAlignment="1">
      <alignment horizontal="center"/>
    </xf>
    <xf numFmtId="0" fontId="14" fillId="14" borderId="2" xfId="39" applyFont="1" applyFill="1" applyBorder="1" applyAlignment="1">
      <alignment horizontal="center"/>
    </xf>
    <xf numFmtId="0" fontId="14" fillId="0" borderId="8" xfId="39" applyFont="1" applyBorder="1" applyAlignment="1">
      <alignment horizontal="center" wrapText="1"/>
    </xf>
    <xf numFmtId="0" fontId="14" fillId="0" borderId="17" xfId="39" applyFont="1" applyBorder="1" applyAlignment="1">
      <alignment horizontal="center" wrapText="1"/>
    </xf>
    <xf numFmtId="0" fontId="14" fillId="14" borderId="13" xfId="39" applyFont="1" applyFill="1" applyBorder="1" applyAlignment="1">
      <alignment horizontal="center"/>
    </xf>
    <xf numFmtId="0" fontId="19" fillId="0" borderId="0" xfId="39" applyFont="1" applyAlignment="1">
      <alignment horizontal="center"/>
    </xf>
    <xf numFmtId="0" fontId="25" fillId="0" borderId="0" xfId="39" applyFont="1" applyAlignment="1">
      <alignment horizontal="right"/>
    </xf>
    <xf numFmtId="0" fontId="23" fillId="12" borderId="56" xfId="51" applyFont="1" applyFill="1" applyBorder="1" applyAlignment="1">
      <alignment horizontal="center"/>
    </xf>
    <xf numFmtId="0" fontId="23" fillId="12" borderId="12" xfId="51" applyFont="1" applyFill="1" applyBorder="1" applyAlignment="1">
      <alignment horizontal="center"/>
    </xf>
    <xf numFmtId="0" fontId="23" fillId="12" borderId="31" xfId="51" applyFont="1" applyFill="1" applyBorder="1" applyAlignment="1">
      <alignment horizontal="center"/>
    </xf>
    <xf numFmtId="14" fontId="22" fillId="9" borderId="56" xfId="51" applyNumberFormat="1" applyFont="1" applyFill="1" applyBorder="1" applyAlignment="1">
      <alignment horizontal="center"/>
    </xf>
    <xf numFmtId="0" fontId="22" fillId="9" borderId="12" xfId="51" applyFont="1" applyFill="1" applyBorder="1" applyAlignment="1">
      <alignment horizontal="center"/>
    </xf>
    <xf numFmtId="0" fontId="22" fillId="9" borderId="31" xfId="51" applyFont="1" applyFill="1" applyBorder="1" applyAlignment="1">
      <alignment horizontal="center"/>
    </xf>
  </cellXfs>
  <cellStyles count="482">
    <cellStyle name="20% - Accent1" xfId="1" builtinId="30" customBuiltin="1"/>
    <cellStyle name="20% - Accent1 2" xfId="58" xr:uid="{00000000-0005-0000-0000-000001000000}"/>
    <cellStyle name="20% - Accent1 2 2" xfId="181" xr:uid="{00000000-0005-0000-0000-000001000000}"/>
    <cellStyle name="20% - Accent1 2 3" xfId="292" xr:uid="{00000000-0005-0000-0000-000001000000}"/>
    <cellStyle name="20% - Accent1 2 4" xfId="403" xr:uid="{00000000-0005-0000-0000-000001000000}"/>
    <cellStyle name="20% - Accent1 3" xfId="79" xr:uid="{00000000-0005-0000-0000-000002000000}"/>
    <cellStyle name="20% - Accent1 3 2" xfId="201" xr:uid="{00000000-0005-0000-0000-000002000000}"/>
    <cellStyle name="20% - Accent1 3 3" xfId="312" xr:uid="{00000000-0005-0000-0000-000002000000}"/>
    <cellStyle name="20% - Accent1 3 4" xfId="423" xr:uid="{00000000-0005-0000-0000-000002000000}"/>
    <cellStyle name="20% - Accent1 4" xfId="99" xr:uid="{00000000-0005-0000-0000-000003000000}"/>
    <cellStyle name="20% - Accent1 4 2" xfId="221" xr:uid="{00000000-0005-0000-0000-000003000000}"/>
    <cellStyle name="20% - Accent1 4 3" xfId="332" xr:uid="{00000000-0005-0000-0000-000003000000}"/>
    <cellStyle name="20% - Accent1 4 4" xfId="443" xr:uid="{00000000-0005-0000-0000-000003000000}"/>
    <cellStyle name="20% - Accent1 5" xfId="119" xr:uid="{00000000-0005-0000-0000-000004000000}"/>
    <cellStyle name="20% - Accent1 5 2" xfId="241" xr:uid="{00000000-0005-0000-0000-000004000000}"/>
    <cellStyle name="20% - Accent1 5 3" xfId="352" xr:uid="{00000000-0005-0000-0000-000004000000}"/>
    <cellStyle name="20% - Accent1 5 4" xfId="463" xr:uid="{00000000-0005-0000-0000-000004000000}"/>
    <cellStyle name="20% - Accent1 6" xfId="157" xr:uid="{00000000-0005-0000-0000-000033000000}"/>
    <cellStyle name="20% - Accent1 6 2" xfId="279" xr:uid="{00000000-0005-0000-0000-000033000000}"/>
    <cellStyle name="20% - Accent1 6 3" xfId="390" xr:uid="{00000000-0005-0000-0000-000033000000}"/>
    <cellStyle name="20% - Accent1 7" xfId="139" xr:uid="{00000000-0005-0000-0000-000091000000}"/>
    <cellStyle name="20% - Accent1 8" xfId="261" xr:uid="{00000000-0005-0000-0000-00000B010000}"/>
    <cellStyle name="20% - Accent1 9" xfId="372" xr:uid="{00000000-0005-0000-0000-00007A010000}"/>
    <cellStyle name="20% - Accent2" xfId="2" builtinId="34" customBuiltin="1"/>
    <cellStyle name="20% - Accent2 2" xfId="61" xr:uid="{00000000-0005-0000-0000-000006000000}"/>
    <cellStyle name="20% - Accent2 2 2" xfId="184" xr:uid="{00000000-0005-0000-0000-000006000000}"/>
    <cellStyle name="20% - Accent2 2 3" xfId="295" xr:uid="{00000000-0005-0000-0000-000006000000}"/>
    <cellStyle name="20% - Accent2 2 4" xfId="406" xr:uid="{00000000-0005-0000-0000-000006000000}"/>
    <cellStyle name="20% - Accent2 3" xfId="82" xr:uid="{00000000-0005-0000-0000-000007000000}"/>
    <cellStyle name="20% - Accent2 3 2" xfId="204" xr:uid="{00000000-0005-0000-0000-000007000000}"/>
    <cellStyle name="20% - Accent2 3 3" xfId="315" xr:uid="{00000000-0005-0000-0000-000007000000}"/>
    <cellStyle name="20% - Accent2 3 4" xfId="426" xr:uid="{00000000-0005-0000-0000-000007000000}"/>
    <cellStyle name="20% - Accent2 4" xfId="102" xr:uid="{00000000-0005-0000-0000-000008000000}"/>
    <cellStyle name="20% - Accent2 4 2" xfId="224" xr:uid="{00000000-0005-0000-0000-000008000000}"/>
    <cellStyle name="20% - Accent2 4 3" xfId="335" xr:uid="{00000000-0005-0000-0000-000008000000}"/>
    <cellStyle name="20% - Accent2 4 4" xfId="446" xr:uid="{00000000-0005-0000-0000-000008000000}"/>
    <cellStyle name="20% - Accent2 5" xfId="122" xr:uid="{00000000-0005-0000-0000-000009000000}"/>
    <cellStyle name="20% - Accent2 5 2" xfId="244" xr:uid="{00000000-0005-0000-0000-000009000000}"/>
    <cellStyle name="20% - Accent2 5 3" xfId="355" xr:uid="{00000000-0005-0000-0000-000009000000}"/>
    <cellStyle name="20% - Accent2 5 4" xfId="466" xr:uid="{00000000-0005-0000-0000-000009000000}"/>
    <cellStyle name="20% - Accent2 6" xfId="158" xr:uid="{00000000-0005-0000-0000-000038000000}"/>
    <cellStyle name="20% - Accent2 6 2" xfId="280" xr:uid="{00000000-0005-0000-0000-000038000000}"/>
    <cellStyle name="20% - Accent2 6 3" xfId="391" xr:uid="{00000000-0005-0000-0000-000038000000}"/>
    <cellStyle name="20% - Accent2 7" xfId="142" xr:uid="{00000000-0005-0000-0000-000097000000}"/>
    <cellStyle name="20% - Accent2 8" xfId="264" xr:uid="{00000000-0005-0000-0000-000011010000}"/>
    <cellStyle name="20% - Accent2 9" xfId="375" xr:uid="{00000000-0005-0000-0000-000080010000}"/>
    <cellStyle name="20% - Accent3" xfId="3" builtinId="38" customBuiltin="1"/>
    <cellStyle name="20% - Accent3 2" xfId="64" xr:uid="{00000000-0005-0000-0000-00000B000000}"/>
    <cellStyle name="20% - Accent3 2 2" xfId="187" xr:uid="{00000000-0005-0000-0000-00000B000000}"/>
    <cellStyle name="20% - Accent3 2 3" xfId="298" xr:uid="{00000000-0005-0000-0000-00000B000000}"/>
    <cellStyle name="20% - Accent3 2 4" xfId="409" xr:uid="{00000000-0005-0000-0000-00000B000000}"/>
    <cellStyle name="20% - Accent3 3" xfId="85" xr:uid="{00000000-0005-0000-0000-00000C000000}"/>
    <cellStyle name="20% - Accent3 3 2" xfId="207" xr:uid="{00000000-0005-0000-0000-00000C000000}"/>
    <cellStyle name="20% - Accent3 3 3" xfId="318" xr:uid="{00000000-0005-0000-0000-00000C000000}"/>
    <cellStyle name="20% - Accent3 3 4" xfId="429" xr:uid="{00000000-0005-0000-0000-00000C000000}"/>
    <cellStyle name="20% - Accent3 4" xfId="105" xr:uid="{00000000-0005-0000-0000-00000D000000}"/>
    <cellStyle name="20% - Accent3 4 2" xfId="227" xr:uid="{00000000-0005-0000-0000-00000D000000}"/>
    <cellStyle name="20% - Accent3 4 3" xfId="338" xr:uid="{00000000-0005-0000-0000-00000D000000}"/>
    <cellStyle name="20% - Accent3 4 4" xfId="449" xr:uid="{00000000-0005-0000-0000-00000D000000}"/>
    <cellStyle name="20% - Accent3 5" xfId="125" xr:uid="{00000000-0005-0000-0000-00000E000000}"/>
    <cellStyle name="20% - Accent3 5 2" xfId="247" xr:uid="{00000000-0005-0000-0000-00000E000000}"/>
    <cellStyle name="20% - Accent3 5 3" xfId="358" xr:uid="{00000000-0005-0000-0000-00000E000000}"/>
    <cellStyle name="20% - Accent3 5 4" xfId="469" xr:uid="{00000000-0005-0000-0000-00000E000000}"/>
    <cellStyle name="20% - Accent3 6" xfId="159" xr:uid="{00000000-0005-0000-0000-00003D000000}"/>
    <cellStyle name="20% - Accent3 6 2" xfId="281" xr:uid="{00000000-0005-0000-0000-00003D000000}"/>
    <cellStyle name="20% - Accent3 6 3" xfId="392" xr:uid="{00000000-0005-0000-0000-00003D000000}"/>
    <cellStyle name="20% - Accent3 7" xfId="145" xr:uid="{00000000-0005-0000-0000-00009D000000}"/>
    <cellStyle name="20% - Accent3 8" xfId="267" xr:uid="{00000000-0005-0000-0000-000017010000}"/>
    <cellStyle name="20% - Accent3 9" xfId="378" xr:uid="{00000000-0005-0000-0000-000086010000}"/>
    <cellStyle name="20% - Accent4" xfId="4" builtinId="42" customBuiltin="1"/>
    <cellStyle name="20% - Accent4 2" xfId="67" xr:uid="{00000000-0005-0000-0000-000010000000}"/>
    <cellStyle name="20% - Accent4 2 2" xfId="190" xr:uid="{00000000-0005-0000-0000-000010000000}"/>
    <cellStyle name="20% - Accent4 2 3" xfId="301" xr:uid="{00000000-0005-0000-0000-000010000000}"/>
    <cellStyle name="20% - Accent4 2 4" xfId="412" xr:uid="{00000000-0005-0000-0000-000010000000}"/>
    <cellStyle name="20% - Accent4 3" xfId="88" xr:uid="{00000000-0005-0000-0000-000011000000}"/>
    <cellStyle name="20% - Accent4 3 2" xfId="210" xr:uid="{00000000-0005-0000-0000-000011000000}"/>
    <cellStyle name="20% - Accent4 3 3" xfId="321" xr:uid="{00000000-0005-0000-0000-000011000000}"/>
    <cellStyle name="20% - Accent4 3 4" xfId="432" xr:uid="{00000000-0005-0000-0000-000011000000}"/>
    <cellStyle name="20% - Accent4 4" xfId="108" xr:uid="{00000000-0005-0000-0000-000012000000}"/>
    <cellStyle name="20% - Accent4 4 2" xfId="230" xr:uid="{00000000-0005-0000-0000-000012000000}"/>
    <cellStyle name="20% - Accent4 4 3" xfId="341" xr:uid="{00000000-0005-0000-0000-000012000000}"/>
    <cellStyle name="20% - Accent4 4 4" xfId="452" xr:uid="{00000000-0005-0000-0000-000012000000}"/>
    <cellStyle name="20% - Accent4 5" xfId="128" xr:uid="{00000000-0005-0000-0000-000013000000}"/>
    <cellStyle name="20% - Accent4 5 2" xfId="250" xr:uid="{00000000-0005-0000-0000-000013000000}"/>
    <cellStyle name="20% - Accent4 5 3" xfId="361" xr:uid="{00000000-0005-0000-0000-000013000000}"/>
    <cellStyle name="20% - Accent4 5 4" xfId="472" xr:uid="{00000000-0005-0000-0000-000013000000}"/>
    <cellStyle name="20% - Accent4 6" xfId="160" xr:uid="{00000000-0005-0000-0000-000042000000}"/>
    <cellStyle name="20% - Accent4 6 2" xfId="282" xr:uid="{00000000-0005-0000-0000-000042000000}"/>
    <cellStyle name="20% - Accent4 6 3" xfId="393" xr:uid="{00000000-0005-0000-0000-000042000000}"/>
    <cellStyle name="20% - Accent4 7" xfId="148" xr:uid="{00000000-0005-0000-0000-0000A3000000}"/>
    <cellStyle name="20% - Accent4 8" xfId="270" xr:uid="{00000000-0005-0000-0000-00001D010000}"/>
    <cellStyle name="20% - Accent4 9" xfId="381" xr:uid="{00000000-0005-0000-0000-00008C010000}"/>
    <cellStyle name="20% - Accent5" xfId="5" builtinId="46" customBuiltin="1"/>
    <cellStyle name="20% - Accent5 2" xfId="70" xr:uid="{00000000-0005-0000-0000-000015000000}"/>
    <cellStyle name="20% - Accent5 2 2" xfId="193" xr:uid="{00000000-0005-0000-0000-000015000000}"/>
    <cellStyle name="20% - Accent5 2 3" xfId="304" xr:uid="{00000000-0005-0000-0000-000015000000}"/>
    <cellStyle name="20% - Accent5 2 4" xfId="415" xr:uid="{00000000-0005-0000-0000-000015000000}"/>
    <cellStyle name="20% - Accent5 3" xfId="91" xr:uid="{00000000-0005-0000-0000-000016000000}"/>
    <cellStyle name="20% - Accent5 3 2" xfId="213" xr:uid="{00000000-0005-0000-0000-000016000000}"/>
    <cellStyle name="20% - Accent5 3 3" xfId="324" xr:uid="{00000000-0005-0000-0000-000016000000}"/>
    <cellStyle name="20% - Accent5 3 4" xfId="435" xr:uid="{00000000-0005-0000-0000-000016000000}"/>
    <cellStyle name="20% - Accent5 4" xfId="111" xr:uid="{00000000-0005-0000-0000-000017000000}"/>
    <cellStyle name="20% - Accent5 4 2" xfId="233" xr:uid="{00000000-0005-0000-0000-000017000000}"/>
    <cellStyle name="20% - Accent5 4 3" xfId="344" xr:uid="{00000000-0005-0000-0000-000017000000}"/>
    <cellStyle name="20% - Accent5 4 4" xfId="455" xr:uid="{00000000-0005-0000-0000-000017000000}"/>
    <cellStyle name="20% - Accent5 5" xfId="131" xr:uid="{00000000-0005-0000-0000-000018000000}"/>
    <cellStyle name="20% - Accent5 5 2" xfId="253" xr:uid="{00000000-0005-0000-0000-000018000000}"/>
    <cellStyle name="20% - Accent5 5 3" xfId="364" xr:uid="{00000000-0005-0000-0000-000018000000}"/>
    <cellStyle name="20% - Accent5 5 4" xfId="475" xr:uid="{00000000-0005-0000-0000-000018000000}"/>
    <cellStyle name="20% - Accent5 6" xfId="151" xr:uid="{00000000-0005-0000-0000-0000A9000000}"/>
    <cellStyle name="20% - Accent5 7" xfId="273" xr:uid="{00000000-0005-0000-0000-000023010000}"/>
    <cellStyle name="20% - Accent5 8" xfId="384" xr:uid="{00000000-0005-0000-0000-000092010000}"/>
    <cellStyle name="20% - Accent6" xfId="6" builtinId="50" customBuiltin="1"/>
    <cellStyle name="20% - Accent6 2" xfId="73" xr:uid="{00000000-0005-0000-0000-00001A000000}"/>
    <cellStyle name="20% - Accent6 2 2" xfId="196" xr:uid="{00000000-0005-0000-0000-00001A000000}"/>
    <cellStyle name="20% - Accent6 2 3" xfId="307" xr:uid="{00000000-0005-0000-0000-00001A000000}"/>
    <cellStyle name="20% - Accent6 2 4" xfId="418" xr:uid="{00000000-0005-0000-0000-00001A000000}"/>
    <cellStyle name="20% - Accent6 3" xfId="94" xr:uid="{00000000-0005-0000-0000-00001B000000}"/>
    <cellStyle name="20% - Accent6 3 2" xfId="216" xr:uid="{00000000-0005-0000-0000-00001B000000}"/>
    <cellStyle name="20% - Accent6 3 3" xfId="327" xr:uid="{00000000-0005-0000-0000-00001B000000}"/>
    <cellStyle name="20% - Accent6 3 4" xfId="438" xr:uid="{00000000-0005-0000-0000-00001B000000}"/>
    <cellStyle name="20% - Accent6 4" xfId="114" xr:uid="{00000000-0005-0000-0000-00001C000000}"/>
    <cellStyle name="20% - Accent6 4 2" xfId="236" xr:uid="{00000000-0005-0000-0000-00001C000000}"/>
    <cellStyle name="20% - Accent6 4 3" xfId="347" xr:uid="{00000000-0005-0000-0000-00001C000000}"/>
    <cellStyle name="20% - Accent6 4 4" xfId="458" xr:uid="{00000000-0005-0000-0000-00001C000000}"/>
    <cellStyle name="20% - Accent6 5" xfId="134" xr:uid="{00000000-0005-0000-0000-00001D000000}"/>
    <cellStyle name="20% - Accent6 5 2" xfId="256" xr:uid="{00000000-0005-0000-0000-00001D000000}"/>
    <cellStyle name="20% - Accent6 5 3" xfId="367" xr:uid="{00000000-0005-0000-0000-00001D000000}"/>
    <cellStyle name="20% - Accent6 5 4" xfId="478" xr:uid="{00000000-0005-0000-0000-00001D000000}"/>
    <cellStyle name="20% - Accent6 6" xfId="154" xr:uid="{00000000-0005-0000-0000-0000AE000000}"/>
    <cellStyle name="20% - Accent6 7" xfId="276" xr:uid="{00000000-0005-0000-0000-000028010000}"/>
    <cellStyle name="20% - Accent6 8" xfId="387" xr:uid="{00000000-0005-0000-0000-000097010000}"/>
    <cellStyle name="40% - Accent1" xfId="7" builtinId="31" customBuiltin="1"/>
    <cellStyle name="40% - Accent1 2" xfId="59" xr:uid="{00000000-0005-0000-0000-00001F000000}"/>
    <cellStyle name="40% - Accent1 2 2" xfId="182" xr:uid="{00000000-0005-0000-0000-00001F000000}"/>
    <cellStyle name="40% - Accent1 2 3" xfId="293" xr:uid="{00000000-0005-0000-0000-00001F000000}"/>
    <cellStyle name="40% - Accent1 2 4" xfId="404" xr:uid="{00000000-0005-0000-0000-00001F000000}"/>
    <cellStyle name="40% - Accent1 3" xfId="80" xr:uid="{00000000-0005-0000-0000-000020000000}"/>
    <cellStyle name="40% - Accent1 3 2" xfId="202" xr:uid="{00000000-0005-0000-0000-000020000000}"/>
    <cellStyle name="40% - Accent1 3 3" xfId="313" xr:uid="{00000000-0005-0000-0000-000020000000}"/>
    <cellStyle name="40% - Accent1 3 4" xfId="424" xr:uid="{00000000-0005-0000-0000-000020000000}"/>
    <cellStyle name="40% - Accent1 4" xfId="100" xr:uid="{00000000-0005-0000-0000-000021000000}"/>
    <cellStyle name="40% - Accent1 4 2" xfId="222" xr:uid="{00000000-0005-0000-0000-000021000000}"/>
    <cellStyle name="40% - Accent1 4 3" xfId="333" xr:uid="{00000000-0005-0000-0000-000021000000}"/>
    <cellStyle name="40% - Accent1 4 4" xfId="444" xr:uid="{00000000-0005-0000-0000-000021000000}"/>
    <cellStyle name="40% - Accent1 5" xfId="120" xr:uid="{00000000-0005-0000-0000-000022000000}"/>
    <cellStyle name="40% - Accent1 5 2" xfId="242" xr:uid="{00000000-0005-0000-0000-000022000000}"/>
    <cellStyle name="40% - Accent1 5 3" xfId="353" xr:uid="{00000000-0005-0000-0000-000022000000}"/>
    <cellStyle name="40% - Accent1 5 4" xfId="464" xr:uid="{00000000-0005-0000-0000-000022000000}"/>
    <cellStyle name="40% - Accent1 6" xfId="140" xr:uid="{00000000-0005-0000-0000-0000B3000000}"/>
    <cellStyle name="40% - Accent1 7" xfId="262" xr:uid="{00000000-0005-0000-0000-00002D010000}"/>
    <cellStyle name="40% - Accent1 8" xfId="373" xr:uid="{00000000-0005-0000-0000-00009C010000}"/>
    <cellStyle name="40% - Accent2" xfId="8" builtinId="35" customBuiltin="1"/>
    <cellStyle name="40% - Accent2 2" xfId="62" xr:uid="{00000000-0005-0000-0000-000024000000}"/>
    <cellStyle name="40% - Accent2 2 2" xfId="185" xr:uid="{00000000-0005-0000-0000-000024000000}"/>
    <cellStyle name="40% - Accent2 2 3" xfId="296" xr:uid="{00000000-0005-0000-0000-000024000000}"/>
    <cellStyle name="40% - Accent2 2 4" xfId="407" xr:uid="{00000000-0005-0000-0000-000024000000}"/>
    <cellStyle name="40% - Accent2 3" xfId="83" xr:uid="{00000000-0005-0000-0000-000025000000}"/>
    <cellStyle name="40% - Accent2 3 2" xfId="205" xr:uid="{00000000-0005-0000-0000-000025000000}"/>
    <cellStyle name="40% - Accent2 3 3" xfId="316" xr:uid="{00000000-0005-0000-0000-000025000000}"/>
    <cellStyle name="40% - Accent2 3 4" xfId="427" xr:uid="{00000000-0005-0000-0000-000025000000}"/>
    <cellStyle name="40% - Accent2 4" xfId="103" xr:uid="{00000000-0005-0000-0000-000026000000}"/>
    <cellStyle name="40% - Accent2 4 2" xfId="225" xr:uid="{00000000-0005-0000-0000-000026000000}"/>
    <cellStyle name="40% - Accent2 4 3" xfId="336" xr:uid="{00000000-0005-0000-0000-000026000000}"/>
    <cellStyle name="40% - Accent2 4 4" xfId="447" xr:uid="{00000000-0005-0000-0000-000026000000}"/>
    <cellStyle name="40% - Accent2 5" xfId="123" xr:uid="{00000000-0005-0000-0000-000027000000}"/>
    <cellStyle name="40% - Accent2 5 2" xfId="245" xr:uid="{00000000-0005-0000-0000-000027000000}"/>
    <cellStyle name="40% - Accent2 5 3" xfId="356" xr:uid="{00000000-0005-0000-0000-000027000000}"/>
    <cellStyle name="40% - Accent2 5 4" xfId="467" xr:uid="{00000000-0005-0000-0000-000027000000}"/>
    <cellStyle name="40% - Accent2 6" xfId="143" xr:uid="{00000000-0005-0000-0000-0000B8000000}"/>
    <cellStyle name="40% - Accent2 7" xfId="265" xr:uid="{00000000-0005-0000-0000-000032010000}"/>
    <cellStyle name="40% - Accent2 8" xfId="376" xr:uid="{00000000-0005-0000-0000-0000A1010000}"/>
    <cellStyle name="40% - Accent3" xfId="9" builtinId="39" customBuiltin="1"/>
    <cellStyle name="40% - Accent3 2" xfId="65" xr:uid="{00000000-0005-0000-0000-000029000000}"/>
    <cellStyle name="40% - Accent3 2 2" xfId="188" xr:uid="{00000000-0005-0000-0000-000029000000}"/>
    <cellStyle name="40% - Accent3 2 3" xfId="299" xr:uid="{00000000-0005-0000-0000-000029000000}"/>
    <cellStyle name="40% - Accent3 2 4" xfId="410" xr:uid="{00000000-0005-0000-0000-000029000000}"/>
    <cellStyle name="40% - Accent3 3" xfId="86" xr:uid="{00000000-0005-0000-0000-00002A000000}"/>
    <cellStyle name="40% - Accent3 3 2" xfId="208" xr:uid="{00000000-0005-0000-0000-00002A000000}"/>
    <cellStyle name="40% - Accent3 3 3" xfId="319" xr:uid="{00000000-0005-0000-0000-00002A000000}"/>
    <cellStyle name="40% - Accent3 3 4" xfId="430" xr:uid="{00000000-0005-0000-0000-00002A000000}"/>
    <cellStyle name="40% - Accent3 4" xfId="106" xr:uid="{00000000-0005-0000-0000-00002B000000}"/>
    <cellStyle name="40% - Accent3 4 2" xfId="228" xr:uid="{00000000-0005-0000-0000-00002B000000}"/>
    <cellStyle name="40% - Accent3 4 3" xfId="339" xr:uid="{00000000-0005-0000-0000-00002B000000}"/>
    <cellStyle name="40% - Accent3 4 4" xfId="450" xr:uid="{00000000-0005-0000-0000-00002B000000}"/>
    <cellStyle name="40% - Accent3 5" xfId="126" xr:uid="{00000000-0005-0000-0000-00002C000000}"/>
    <cellStyle name="40% - Accent3 5 2" xfId="248" xr:uid="{00000000-0005-0000-0000-00002C000000}"/>
    <cellStyle name="40% - Accent3 5 3" xfId="359" xr:uid="{00000000-0005-0000-0000-00002C000000}"/>
    <cellStyle name="40% - Accent3 5 4" xfId="470" xr:uid="{00000000-0005-0000-0000-00002C000000}"/>
    <cellStyle name="40% - Accent3 6" xfId="161" xr:uid="{00000000-0005-0000-0000-000057000000}"/>
    <cellStyle name="40% - Accent3 6 2" xfId="283" xr:uid="{00000000-0005-0000-0000-000057000000}"/>
    <cellStyle name="40% - Accent3 6 3" xfId="394" xr:uid="{00000000-0005-0000-0000-000057000000}"/>
    <cellStyle name="40% - Accent3 7" xfId="146" xr:uid="{00000000-0005-0000-0000-0000BD000000}"/>
    <cellStyle name="40% - Accent3 8" xfId="268" xr:uid="{00000000-0005-0000-0000-000037010000}"/>
    <cellStyle name="40% - Accent3 9" xfId="379" xr:uid="{00000000-0005-0000-0000-0000A6010000}"/>
    <cellStyle name="40% - Accent4" xfId="10" builtinId="43" customBuiltin="1"/>
    <cellStyle name="40% - Accent4 2" xfId="68" xr:uid="{00000000-0005-0000-0000-00002E000000}"/>
    <cellStyle name="40% - Accent4 2 2" xfId="191" xr:uid="{00000000-0005-0000-0000-00002E000000}"/>
    <cellStyle name="40% - Accent4 2 3" xfId="302" xr:uid="{00000000-0005-0000-0000-00002E000000}"/>
    <cellStyle name="40% - Accent4 2 4" xfId="413" xr:uid="{00000000-0005-0000-0000-00002E000000}"/>
    <cellStyle name="40% - Accent4 3" xfId="89" xr:uid="{00000000-0005-0000-0000-00002F000000}"/>
    <cellStyle name="40% - Accent4 3 2" xfId="211" xr:uid="{00000000-0005-0000-0000-00002F000000}"/>
    <cellStyle name="40% - Accent4 3 3" xfId="322" xr:uid="{00000000-0005-0000-0000-00002F000000}"/>
    <cellStyle name="40% - Accent4 3 4" xfId="433" xr:uid="{00000000-0005-0000-0000-00002F000000}"/>
    <cellStyle name="40% - Accent4 4" xfId="109" xr:uid="{00000000-0005-0000-0000-000030000000}"/>
    <cellStyle name="40% - Accent4 4 2" xfId="231" xr:uid="{00000000-0005-0000-0000-000030000000}"/>
    <cellStyle name="40% - Accent4 4 3" xfId="342" xr:uid="{00000000-0005-0000-0000-000030000000}"/>
    <cellStyle name="40% - Accent4 4 4" xfId="453" xr:uid="{00000000-0005-0000-0000-000030000000}"/>
    <cellStyle name="40% - Accent4 5" xfId="129" xr:uid="{00000000-0005-0000-0000-000031000000}"/>
    <cellStyle name="40% - Accent4 5 2" xfId="251" xr:uid="{00000000-0005-0000-0000-000031000000}"/>
    <cellStyle name="40% - Accent4 5 3" xfId="362" xr:uid="{00000000-0005-0000-0000-000031000000}"/>
    <cellStyle name="40% - Accent4 5 4" xfId="473" xr:uid="{00000000-0005-0000-0000-000031000000}"/>
    <cellStyle name="40% - Accent4 6" xfId="149" xr:uid="{00000000-0005-0000-0000-0000C3000000}"/>
    <cellStyle name="40% - Accent4 7" xfId="271" xr:uid="{00000000-0005-0000-0000-00003D010000}"/>
    <cellStyle name="40% - Accent4 8" xfId="382" xr:uid="{00000000-0005-0000-0000-0000AC010000}"/>
    <cellStyle name="40% - Accent5" xfId="11" builtinId="47" customBuiltin="1"/>
    <cellStyle name="40% - Accent5 2" xfId="71" xr:uid="{00000000-0005-0000-0000-000033000000}"/>
    <cellStyle name="40% - Accent5 2 2" xfId="194" xr:uid="{00000000-0005-0000-0000-000033000000}"/>
    <cellStyle name="40% - Accent5 2 3" xfId="305" xr:uid="{00000000-0005-0000-0000-000033000000}"/>
    <cellStyle name="40% - Accent5 2 4" xfId="416" xr:uid="{00000000-0005-0000-0000-000033000000}"/>
    <cellStyle name="40% - Accent5 3" xfId="92" xr:uid="{00000000-0005-0000-0000-000034000000}"/>
    <cellStyle name="40% - Accent5 3 2" xfId="214" xr:uid="{00000000-0005-0000-0000-000034000000}"/>
    <cellStyle name="40% - Accent5 3 3" xfId="325" xr:uid="{00000000-0005-0000-0000-000034000000}"/>
    <cellStyle name="40% - Accent5 3 4" xfId="436" xr:uid="{00000000-0005-0000-0000-000034000000}"/>
    <cellStyle name="40% - Accent5 4" xfId="112" xr:uid="{00000000-0005-0000-0000-000035000000}"/>
    <cellStyle name="40% - Accent5 4 2" xfId="234" xr:uid="{00000000-0005-0000-0000-000035000000}"/>
    <cellStyle name="40% - Accent5 4 3" xfId="345" xr:uid="{00000000-0005-0000-0000-000035000000}"/>
    <cellStyle name="40% - Accent5 4 4" xfId="456" xr:uid="{00000000-0005-0000-0000-000035000000}"/>
    <cellStyle name="40% - Accent5 5" xfId="132" xr:uid="{00000000-0005-0000-0000-000036000000}"/>
    <cellStyle name="40% - Accent5 5 2" xfId="254" xr:uid="{00000000-0005-0000-0000-000036000000}"/>
    <cellStyle name="40% - Accent5 5 3" xfId="365" xr:uid="{00000000-0005-0000-0000-000036000000}"/>
    <cellStyle name="40% - Accent5 5 4" xfId="476" xr:uid="{00000000-0005-0000-0000-000036000000}"/>
    <cellStyle name="40% - Accent5 6" xfId="152" xr:uid="{00000000-0005-0000-0000-0000C8000000}"/>
    <cellStyle name="40% - Accent5 7" xfId="274" xr:uid="{00000000-0005-0000-0000-000042010000}"/>
    <cellStyle name="40% - Accent5 8" xfId="385" xr:uid="{00000000-0005-0000-0000-0000B1010000}"/>
    <cellStyle name="40% - Accent6" xfId="12" builtinId="51" customBuiltin="1"/>
    <cellStyle name="40% - Accent6 2" xfId="74" xr:uid="{00000000-0005-0000-0000-000038000000}"/>
    <cellStyle name="40% - Accent6 2 2" xfId="197" xr:uid="{00000000-0005-0000-0000-000038000000}"/>
    <cellStyle name="40% - Accent6 2 3" xfId="308" xr:uid="{00000000-0005-0000-0000-000038000000}"/>
    <cellStyle name="40% - Accent6 2 4" xfId="419" xr:uid="{00000000-0005-0000-0000-000038000000}"/>
    <cellStyle name="40% - Accent6 3" xfId="95" xr:uid="{00000000-0005-0000-0000-000039000000}"/>
    <cellStyle name="40% - Accent6 3 2" xfId="217" xr:uid="{00000000-0005-0000-0000-000039000000}"/>
    <cellStyle name="40% - Accent6 3 3" xfId="328" xr:uid="{00000000-0005-0000-0000-000039000000}"/>
    <cellStyle name="40% - Accent6 3 4" xfId="439" xr:uid="{00000000-0005-0000-0000-000039000000}"/>
    <cellStyle name="40% - Accent6 4" xfId="115" xr:uid="{00000000-0005-0000-0000-00003A000000}"/>
    <cellStyle name="40% - Accent6 4 2" xfId="237" xr:uid="{00000000-0005-0000-0000-00003A000000}"/>
    <cellStyle name="40% - Accent6 4 3" xfId="348" xr:uid="{00000000-0005-0000-0000-00003A000000}"/>
    <cellStyle name="40% - Accent6 4 4" xfId="459" xr:uid="{00000000-0005-0000-0000-00003A000000}"/>
    <cellStyle name="40% - Accent6 5" xfId="135" xr:uid="{00000000-0005-0000-0000-00003B000000}"/>
    <cellStyle name="40% - Accent6 5 2" xfId="257" xr:uid="{00000000-0005-0000-0000-00003B000000}"/>
    <cellStyle name="40% - Accent6 5 3" xfId="368" xr:uid="{00000000-0005-0000-0000-00003B000000}"/>
    <cellStyle name="40% - Accent6 5 4" xfId="479" xr:uid="{00000000-0005-0000-0000-00003B000000}"/>
    <cellStyle name="40% - Accent6 6" xfId="155" xr:uid="{00000000-0005-0000-0000-0000CD000000}"/>
    <cellStyle name="40% - Accent6 7" xfId="277" xr:uid="{00000000-0005-0000-0000-000047010000}"/>
    <cellStyle name="40% - Accent6 8" xfId="388" xr:uid="{00000000-0005-0000-0000-0000B6010000}"/>
    <cellStyle name="60% - Accent1" xfId="13" builtinId="32" customBuiltin="1"/>
    <cellStyle name="60% - Accent1 2" xfId="60" xr:uid="{00000000-0005-0000-0000-00003D000000}"/>
    <cellStyle name="60% - Accent1 2 2" xfId="183" xr:uid="{00000000-0005-0000-0000-00003D000000}"/>
    <cellStyle name="60% - Accent1 2 3" xfId="294" xr:uid="{00000000-0005-0000-0000-00003D000000}"/>
    <cellStyle name="60% - Accent1 2 4" xfId="405" xr:uid="{00000000-0005-0000-0000-00003D000000}"/>
    <cellStyle name="60% - Accent1 3" xfId="81" xr:uid="{00000000-0005-0000-0000-00003E000000}"/>
    <cellStyle name="60% - Accent1 3 2" xfId="203" xr:uid="{00000000-0005-0000-0000-00003E000000}"/>
    <cellStyle name="60% - Accent1 3 3" xfId="314" xr:uid="{00000000-0005-0000-0000-00003E000000}"/>
    <cellStyle name="60% - Accent1 3 4" xfId="425" xr:uid="{00000000-0005-0000-0000-00003E000000}"/>
    <cellStyle name="60% - Accent1 4" xfId="101" xr:uid="{00000000-0005-0000-0000-00003F000000}"/>
    <cellStyle name="60% - Accent1 4 2" xfId="223" xr:uid="{00000000-0005-0000-0000-00003F000000}"/>
    <cellStyle name="60% - Accent1 4 3" xfId="334" xr:uid="{00000000-0005-0000-0000-00003F000000}"/>
    <cellStyle name="60% - Accent1 4 4" xfId="445" xr:uid="{00000000-0005-0000-0000-00003F000000}"/>
    <cellStyle name="60% - Accent1 5" xfId="121" xr:uid="{00000000-0005-0000-0000-000040000000}"/>
    <cellStyle name="60% - Accent1 5 2" xfId="243" xr:uid="{00000000-0005-0000-0000-000040000000}"/>
    <cellStyle name="60% - Accent1 5 3" xfId="354" xr:uid="{00000000-0005-0000-0000-000040000000}"/>
    <cellStyle name="60% - Accent1 5 4" xfId="465" xr:uid="{00000000-0005-0000-0000-000040000000}"/>
    <cellStyle name="60% - Accent1 6" xfId="162" xr:uid="{00000000-0005-0000-0000-000068000000}"/>
    <cellStyle name="60% - Accent1 7" xfId="141" xr:uid="{00000000-0005-0000-0000-0000D2000000}"/>
    <cellStyle name="60% - Accent1 8" xfId="263" xr:uid="{00000000-0005-0000-0000-00004C010000}"/>
    <cellStyle name="60% - Accent1 9" xfId="374" xr:uid="{00000000-0005-0000-0000-0000BB010000}"/>
    <cellStyle name="60% - Accent2" xfId="14" builtinId="36" customBuiltin="1"/>
    <cellStyle name="60% - Accent2 2" xfId="63" xr:uid="{00000000-0005-0000-0000-000042000000}"/>
    <cellStyle name="60% - Accent2 2 2" xfId="186" xr:uid="{00000000-0005-0000-0000-000042000000}"/>
    <cellStyle name="60% - Accent2 2 3" xfId="297" xr:uid="{00000000-0005-0000-0000-000042000000}"/>
    <cellStyle name="60% - Accent2 2 4" xfId="408" xr:uid="{00000000-0005-0000-0000-000042000000}"/>
    <cellStyle name="60% - Accent2 3" xfId="84" xr:uid="{00000000-0005-0000-0000-000043000000}"/>
    <cellStyle name="60% - Accent2 3 2" xfId="206" xr:uid="{00000000-0005-0000-0000-000043000000}"/>
    <cellStyle name="60% - Accent2 3 3" xfId="317" xr:uid="{00000000-0005-0000-0000-000043000000}"/>
    <cellStyle name="60% - Accent2 3 4" xfId="428" xr:uid="{00000000-0005-0000-0000-000043000000}"/>
    <cellStyle name="60% - Accent2 4" xfId="104" xr:uid="{00000000-0005-0000-0000-000044000000}"/>
    <cellStyle name="60% - Accent2 4 2" xfId="226" xr:uid="{00000000-0005-0000-0000-000044000000}"/>
    <cellStyle name="60% - Accent2 4 3" xfId="337" xr:uid="{00000000-0005-0000-0000-000044000000}"/>
    <cellStyle name="60% - Accent2 4 4" xfId="448" xr:uid="{00000000-0005-0000-0000-000044000000}"/>
    <cellStyle name="60% - Accent2 5" xfId="124" xr:uid="{00000000-0005-0000-0000-000045000000}"/>
    <cellStyle name="60% - Accent2 5 2" xfId="246" xr:uid="{00000000-0005-0000-0000-000045000000}"/>
    <cellStyle name="60% - Accent2 5 3" xfId="357" xr:uid="{00000000-0005-0000-0000-000045000000}"/>
    <cellStyle name="60% - Accent2 5 4" xfId="468" xr:uid="{00000000-0005-0000-0000-000045000000}"/>
    <cellStyle name="60% - Accent2 6" xfId="163" xr:uid="{00000000-0005-0000-0000-00006D000000}"/>
    <cellStyle name="60% - Accent2 7" xfId="144" xr:uid="{00000000-0005-0000-0000-0000D8000000}"/>
    <cellStyle name="60% - Accent2 8" xfId="266" xr:uid="{00000000-0005-0000-0000-000051010000}"/>
    <cellStyle name="60% - Accent2 9" xfId="377" xr:uid="{00000000-0005-0000-0000-0000C0010000}"/>
    <cellStyle name="60% - Accent3" xfId="15" builtinId="40" customBuiltin="1"/>
    <cellStyle name="60% - Accent3 2" xfId="66" xr:uid="{00000000-0005-0000-0000-000047000000}"/>
    <cellStyle name="60% - Accent3 2 2" xfId="189" xr:uid="{00000000-0005-0000-0000-000047000000}"/>
    <cellStyle name="60% - Accent3 2 3" xfId="300" xr:uid="{00000000-0005-0000-0000-000047000000}"/>
    <cellStyle name="60% - Accent3 2 4" xfId="411" xr:uid="{00000000-0005-0000-0000-000047000000}"/>
    <cellStyle name="60% - Accent3 3" xfId="87" xr:uid="{00000000-0005-0000-0000-000048000000}"/>
    <cellStyle name="60% - Accent3 3 2" xfId="209" xr:uid="{00000000-0005-0000-0000-000048000000}"/>
    <cellStyle name="60% - Accent3 3 3" xfId="320" xr:uid="{00000000-0005-0000-0000-000048000000}"/>
    <cellStyle name="60% - Accent3 3 4" xfId="431" xr:uid="{00000000-0005-0000-0000-000048000000}"/>
    <cellStyle name="60% - Accent3 4" xfId="107" xr:uid="{00000000-0005-0000-0000-000049000000}"/>
    <cellStyle name="60% - Accent3 4 2" xfId="229" xr:uid="{00000000-0005-0000-0000-000049000000}"/>
    <cellStyle name="60% - Accent3 4 3" xfId="340" xr:uid="{00000000-0005-0000-0000-000049000000}"/>
    <cellStyle name="60% - Accent3 4 4" xfId="451" xr:uid="{00000000-0005-0000-0000-000049000000}"/>
    <cellStyle name="60% - Accent3 5" xfId="127" xr:uid="{00000000-0005-0000-0000-00004A000000}"/>
    <cellStyle name="60% - Accent3 5 2" xfId="249" xr:uid="{00000000-0005-0000-0000-00004A000000}"/>
    <cellStyle name="60% - Accent3 5 3" xfId="360" xr:uid="{00000000-0005-0000-0000-00004A000000}"/>
    <cellStyle name="60% - Accent3 5 4" xfId="471" xr:uid="{00000000-0005-0000-0000-00004A000000}"/>
    <cellStyle name="60% - Accent3 6" xfId="164" xr:uid="{00000000-0005-0000-0000-000072000000}"/>
    <cellStyle name="60% - Accent3 7" xfId="147" xr:uid="{00000000-0005-0000-0000-0000DE000000}"/>
    <cellStyle name="60% - Accent3 8" xfId="269" xr:uid="{00000000-0005-0000-0000-000056010000}"/>
    <cellStyle name="60% - Accent3 9" xfId="380" xr:uid="{00000000-0005-0000-0000-0000C5010000}"/>
    <cellStyle name="60% - Accent4" xfId="16" builtinId="44" customBuiltin="1"/>
    <cellStyle name="60% - Accent4 2" xfId="69" xr:uid="{00000000-0005-0000-0000-00004C000000}"/>
    <cellStyle name="60% - Accent4 2 2" xfId="192" xr:uid="{00000000-0005-0000-0000-00004C000000}"/>
    <cellStyle name="60% - Accent4 2 3" xfId="303" xr:uid="{00000000-0005-0000-0000-00004C000000}"/>
    <cellStyle name="60% - Accent4 2 4" xfId="414" xr:uid="{00000000-0005-0000-0000-00004C000000}"/>
    <cellStyle name="60% - Accent4 3" xfId="90" xr:uid="{00000000-0005-0000-0000-00004D000000}"/>
    <cellStyle name="60% - Accent4 3 2" xfId="212" xr:uid="{00000000-0005-0000-0000-00004D000000}"/>
    <cellStyle name="60% - Accent4 3 3" xfId="323" xr:uid="{00000000-0005-0000-0000-00004D000000}"/>
    <cellStyle name="60% - Accent4 3 4" xfId="434" xr:uid="{00000000-0005-0000-0000-00004D000000}"/>
    <cellStyle name="60% - Accent4 4" xfId="110" xr:uid="{00000000-0005-0000-0000-00004E000000}"/>
    <cellStyle name="60% - Accent4 4 2" xfId="232" xr:uid="{00000000-0005-0000-0000-00004E000000}"/>
    <cellStyle name="60% - Accent4 4 3" xfId="343" xr:uid="{00000000-0005-0000-0000-00004E000000}"/>
    <cellStyle name="60% - Accent4 4 4" xfId="454" xr:uid="{00000000-0005-0000-0000-00004E000000}"/>
    <cellStyle name="60% - Accent4 5" xfId="130" xr:uid="{00000000-0005-0000-0000-00004F000000}"/>
    <cellStyle name="60% - Accent4 5 2" xfId="252" xr:uid="{00000000-0005-0000-0000-00004F000000}"/>
    <cellStyle name="60% - Accent4 5 3" xfId="363" xr:uid="{00000000-0005-0000-0000-00004F000000}"/>
    <cellStyle name="60% - Accent4 5 4" xfId="474" xr:uid="{00000000-0005-0000-0000-00004F000000}"/>
    <cellStyle name="60% - Accent4 6" xfId="165" xr:uid="{00000000-0005-0000-0000-000077000000}"/>
    <cellStyle name="60% - Accent4 7" xfId="150" xr:uid="{00000000-0005-0000-0000-0000E4000000}"/>
    <cellStyle name="60% - Accent4 8" xfId="272" xr:uid="{00000000-0005-0000-0000-00005B010000}"/>
    <cellStyle name="60% - Accent4 9" xfId="383" xr:uid="{00000000-0005-0000-0000-0000CA010000}"/>
    <cellStyle name="60% - Accent5" xfId="17" builtinId="48" customBuiltin="1"/>
    <cellStyle name="60% - Accent5 2" xfId="72" xr:uid="{00000000-0005-0000-0000-000051000000}"/>
    <cellStyle name="60% - Accent5 2 2" xfId="195" xr:uid="{00000000-0005-0000-0000-000051000000}"/>
    <cellStyle name="60% - Accent5 2 3" xfId="306" xr:uid="{00000000-0005-0000-0000-000051000000}"/>
    <cellStyle name="60% - Accent5 2 4" xfId="417" xr:uid="{00000000-0005-0000-0000-000051000000}"/>
    <cellStyle name="60% - Accent5 3" xfId="93" xr:uid="{00000000-0005-0000-0000-000052000000}"/>
    <cellStyle name="60% - Accent5 3 2" xfId="215" xr:uid="{00000000-0005-0000-0000-000052000000}"/>
    <cellStyle name="60% - Accent5 3 3" xfId="326" xr:uid="{00000000-0005-0000-0000-000052000000}"/>
    <cellStyle name="60% - Accent5 3 4" xfId="437" xr:uid="{00000000-0005-0000-0000-000052000000}"/>
    <cellStyle name="60% - Accent5 4" xfId="113" xr:uid="{00000000-0005-0000-0000-000053000000}"/>
    <cellStyle name="60% - Accent5 4 2" xfId="235" xr:uid="{00000000-0005-0000-0000-000053000000}"/>
    <cellStyle name="60% - Accent5 4 3" xfId="346" xr:uid="{00000000-0005-0000-0000-000053000000}"/>
    <cellStyle name="60% - Accent5 4 4" xfId="457" xr:uid="{00000000-0005-0000-0000-000053000000}"/>
    <cellStyle name="60% - Accent5 5" xfId="133" xr:uid="{00000000-0005-0000-0000-000054000000}"/>
    <cellStyle name="60% - Accent5 5 2" xfId="255" xr:uid="{00000000-0005-0000-0000-000054000000}"/>
    <cellStyle name="60% - Accent5 5 3" xfId="366" xr:uid="{00000000-0005-0000-0000-000054000000}"/>
    <cellStyle name="60% - Accent5 5 4" xfId="477" xr:uid="{00000000-0005-0000-0000-000054000000}"/>
    <cellStyle name="60% - Accent5 6" xfId="166" xr:uid="{00000000-0005-0000-0000-00007C000000}"/>
    <cellStyle name="60% - Accent5 7" xfId="153" xr:uid="{00000000-0005-0000-0000-0000EA000000}"/>
    <cellStyle name="60% - Accent5 8" xfId="275" xr:uid="{00000000-0005-0000-0000-000060010000}"/>
    <cellStyle name="60% - Accent5 9" xfId="386" xr:uid="{00000000-0005-0000-0000-0000CF010000}"/>
    <cellStyle name="60% - Accent6" xfId="18" builtinId="52" customBuiltin="1"/>
    <cellStyle name="60% - Accent6 2" xfId="75" xr:uid="{00000000-0005-0000-0000-000056000000}"/>
    <cellStyle name="60% - Accent6 2 2" xfId="198" xr:uid="{00000000-0005-0000-0000-000056000000}"/>
    <cellStyle name="60% - Accent6 2 3" xfId="309" xr:uid="{00000000-0005-0000-0000-000056000000}"/>
    <cellStyle name="60% - Accent6 2 4" xfId="420" xr:uid="{00000000-0005-0000-0000-000056000000}"/>
    <cellStyle name="60% - Accent6 3" xfId="96" xr:uid="{00000000-0005-0000-0000-000057000000}"/>
    <cellStyle name="60% - Accent6 3 2" xfId="218" xr:uid="{00000000-0005-0000-0000-000057000000}"/>
    <cellStyle name="60% - Accent6 3 3" xfId="329" xr:uid="{00000000-0005-0000-0000-000057000000}"/>
    <cellStyle name="60% - Accent6 3 4" xfId="440" xr:uid="{00000000-0005-0000-0000-000057000000}"/>
    <cellStyle name="60% - Accent6 4" xfId="116" xr:uid="{00000000-0005-0000-0000-000058000000}"/>
    <cellStyle name="60% - Accent6 4 2" xfId="238" xr:uid="{00000000-0005-0000-0000-000058000000}"/>
    <cellStyle name="60% - Accent6 4 3" xfId="349" xr:uid="{00000000-0005-0000-0000-000058000000}"/>
    <cellStyle name="60% - Accent6 4 4" xfId="460" xr:uid="{00000000-0005-0000-0000-000058000000}"/>
    <cellStyle name="60% - Accent6 5" xfId="136" xr:uid="{00000000-0005-0000-0000-000059000000}"/>
    <cellStyle name="60% - Accent6 5 2" xfId="258" xr:uid="{00000000-0005-0000-0000-000059000000}"/>
    <cellStyle name="60% - Accent6 5 3" xfId="369" xr:uid="{00000000-0005-0000-0000-000059000000}"/>
    <cellStyle name="60% - Accent6 5 4" xfId="480" xr:uid="{00000000-0005-0000-0000-000059000000}"/>
    <cellStyle name="60% - Accent6 6" xfId="167" xr:uid="{00000000-0005-0000-0000-000081000000}"/>
    <cellStyle name="60% - Accent6 7" xfId="156" xr:uid="{00000000-0005-0000-0000-0000F0000000}"/>
    <cellStyle name="60% - Accent6 8" xfId="278" xr:uid="{00000000-0005-0000-0000-000065010000}"/>
    <cellStyle name="60% - Accent6 9" xfId="389" xr:uid="{00000000-0005-0000-0000-0000D401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 xr:uid="{00000000-0005-0000-0000-00006A000000}"/>
    <cellStyle name="Hyperlink 3" xfId="76" xr:uid="{00000000-0005-0000-0000-00006B000000}"/>
    <cellStyle name="Hyperlink 4" xfId="177" xr:uid="{00000000-0005-0000-0000-000086000000}"/>
    <cellStyle name="Input" xfId="35" builtinId="20" customBuiltin="1"/>
    <cellStyle name="Linked Cell" xfId="36" builtinId="24" customBuiltin="1"/>
    <cellStyle name="Neutral" xfId="37" builtinId="28" customBuiltin="1"/>
    <cellStyle name="Neutral 2" xfId="56" xr:uid="{00000000-0005-0000-0000-00006F000000}"/>
    <cellStyle name="Neutral 3" xfId="168" xr:uid="{00000000-0005-0000-0000-000089000000}"/>
    <cellStyle name="Normal" xfId="0" builtinId="0"/>
    <cellStyle name="Normal 10" xfId="77" xr:uid="{00000000-0005-0000-0000-000071000000}"/>
    <cellStyle name="Normal 10 2" xfId="199" xr:uid="{00000000-0005-0000-0000-000071000000}"/>
    <cellStyle name="Normal 10 3" xfId="310" xr:uid="{00000000-0005-0000-0000-000071000000}"/>
    <cellStyle name="Normal 10 4" xfId="421" xr:uid="{00000000-0005-0000-0000-000071000000}"/>
    <cellStyle name="Normal 11" xfId="97" xr:uid="{00000000-0005-0000-0000-000072000000}"/>
    <cellStyle name="Normal 11 2" xfId="219" xr:uid="{00000000-0005-0000-0000-000072000000}"/>
    <cellStyle name="Normal 11 3" xfId="330" xr:uid="{00000000-0005-0000-0000-000072000000}"/>
    <cellStyle name="Normal 11 4" xfId="441" xr:uid="{00000000-0005-0000-0000-000072000000}"/>
    <cellStyle name="Normal 12" xfId="117" xr:uid="{00000000-0005-0000-0000-000073000000}"/>
    <cellStyle name="Normal 12 2" xfId="239" xr:uid="{00000000-0005-0000-0000-000073000000}"/>
    <cellStyle name="Normal 12 3" xfId="350" xr:uid="{00000000-0005-0000-0000-000073000000}"/>
    <cellStyle name="Normal 12 4" xfId="461" xr:uid="{00000000-0005-0000-0000-000073000000}"/>
    <cellStyle name="Normal 13" xfId="137" xr:uid="{00000000-0005-0000-0000-0000F8000000}"/>
    <cellStyle name="Normal 14" xfId="259" xr:uid="{00000000-0005-0000-0000-00006A010000}"/>
    <cellStyle name="Normal 15" xfId="370" xr:uid="{00000000-0005-0000-0000-0000D9010000}"/>
    <cellStyle name="Normal 2" xfId="38" xr:uid="{00000000-0005-0000-0000-000074000000}"/>
    <cellStyle name="Normal 3" xfId="39" xr:uid="{00000000-0005-0000-0000-000075000000}"/>
    <cellStyle name="Normal 4" xfId="40" xr:uid="{00000000-0005-0000-0000-000076000000}"/>
    <cellStyle name="Normal 4 2" xfId="41" xr:uid="{00000000-0005-0000-0000-000077000000}"/>
    <cellStyle name="Normal 4 2 2" xfId="170" xr:uid="{00000000-0005-0000-0000-000077000000}"/>
    <cellStyle name="Normal 4 2 3" xfId="285" xr:uid="{00000000-0005-0000-0000-000077000000}"/>
    <cellStyle name="Normal 4 2 4" xfId="396" xr:uid="{00000000-0005-0000-0000-000077000000}"/>
    <cellStyle name="Normal 4 3" xfId="169" xr:uid="{00000000-0005-0000-0000-000076000000}"/>
    <cellStyle name="Normal 4 4" xfId="284" xr:uid="{00000000-0005-0000-0000-000076000000}"/>
    <cellStyle name="Normal 4 5" xfId="395" xr:uid="{00000000-0005-0000-0000-000076000000}"/>
    <cellStyle name="Normal 5" xfId="42" xr:uid="{00000000-0005-0000-0000-000078000000}"/>
    <cellStyle name="Normal 6" xfId="43" xr:uid="{00000000-0005-0000-0000-000079000000}"/>
    <cellStyle name="Normal 6 2" xfId="44" xr:uid="{00000000-0005-0000-0000-00007A000000}"/>
    <cellStyle name="Normal 6 2 2" xfId="45" xr:uid="{00000000-0005-0000-0000-00007B000000}"/>
    <cellStyle name="Normal 6 2 2 2" xfId="51" xr:uid="{00000000-0005-0000-0000-00007C000000}"/>
    <cellStyle name="Normal 6 2 2 2 2" xfId="176" xr:uid="{00000000-0005-0000-0000-00007C000000}"/>
    <cellStyle name="Normal 6 2 2 2 3" xfId="289" xr:uid="{00000000-0005-0000-0000-00007C000000}"/>
    <cellStyle name="Normal 6 2 2 2 4" xfId="400" xr:uid="{00000000-0005-0000-0000-00007C000000}"/>
    <cellStyle name="Normal 6 2 2 3" xfId="173" xr:uid="{00000000-0005-0000-0000-00007B000000}"/>
    <cellStyle name="Normal 6 2 2 4" xfId="288" xr:uid="{00000000-0005-0000-0000-00007B000000}"/>
    <cellStyle name="Normal 6 2 2 5" xfId="399" xr:uid="{00000000-0005-0000-0000-00007B000000}"/>
    <cellStyle name="Normal 6 2 3" xfId="172" xr:uid="{00000000-0005-0000-0000-00007A000000}"/>
    <cellStyle name="Normal 6 2 4" xfId="287" xr:uid="{00000000-0005-0000-0000-00007A000000}"/>
    <cellStyle name="Normal 6 2 5" xfId="398" xr:uid="{00000000-0005-0000-0000-00007A000000}"/>
    <cellStyle name="Normal 6 3" xfId="171" xr:uid="{00000000-0005-0000-0000-000079000000}"/>
    <cellStyle name="Normal 6 4" xfId="286" xr:uid="{00000000-0005-0000-0000-000079000000}"/>
    <cellStyle name="Normal 6 5" xfId="397" xr:uid="{00000000-0005-0000-0000-000079000000}"/>
    <cellStyle name="Normal 7" xfId="52" xr:uid="{00000000-0005-0000-0000-00007D000000}"/>
    <cellStyle name="Normal 8" xfId="53" xr:uid="{00000000-0005-0000-0000-00007E000000}"/>
    <cellStyle name="Normal 8 2" xfId="178" xr:uid="{00000000-0005-0000-0000-00007E000000}"/>
    <cellStyle name="Normal 9" xfId="54" xr:uid="{00000000-0005-0000-0000-00007F000000}"/>
    <cellStyle name="Normal 9 2" xfId="179" xr:uid="{00000000-0005-0000-0000-00007F000000}"/>
    <cellStyle name="Normal 9 3" xfId="290" xr:uid="{00000000-0005-0000-0000-00007F000000}"/>
    <cellStyle name="Normal 9 4" xfId="401" xr:uid="{00000000-0005-0000-0000-00007F000000}"/>
    <cellStyle name="Note 2" xfId="46" xr:uid="{00000000-0005-0000-0000-000080000000}"/>
    <cellStyle name="Note 2 2" xfId="174" xr:uid="{00000000-0005-0000-0000-000080000000}"/>
    <cellStyle name="Note 3" xfId="57" xr:uid="{00000000-0005-0000-0000-000081000000}"/>
    <cellStyle name="Note 3 2" xfId="180" xr:uid="{00000000-0005-0000-0000-000081000000}"/>
    <cellStyle name="Note 3 3" xfId="291" xr:uid="{00000000-0005-0000-0000-000081000000}"/>
    <cellStyle name="Note 3 4" xfId="402" xr:uid="{00000000-0005-0000-0000-000081000000}"/>
    <cellStyle name="Note 4" xfId="78" xr:uid="{00000000-0005-0000-0000-000082000000}"/>
    <cellStyle name="Note 4 2" xfId="200" xr:uid="{00000000-0005-0000-0000-000082000000}"/>
    <cellStyle name="Note 4 3" xfId="311" xr:uid="{00000000-0005-0000-0000-000082000000}"/>
    <cellStyle name="Note 4 4" xfId="422" xr:uid="{00000000-0005-0000-0000-000082000000}"/>
    <cellStyle name="Note 5" xfId="98" xr:uid="{00000000-0005-0000-0000-000083000000}"/>
    <cellStyle name="Note 5 2" xfId="220" xr:uid="{00000000-0005-0000-0000-000083000000}"/>
    <cellStyle name="Note 5 3" xfId="331" xr:uid="{00000000-0005-0000-0000-000083000000}"/>
    <cellStyle name="Note 5 4" xfId="442" xr:uid="{00000000-0005-0000-0000-000083000000}"/>
    <cellStyle name="Note 6" xfId="118" xr:uid="{00000000-0005-0000-0000-000084000000}"/>
    <cellStyle name="Note 6 2" xfId="240" xr:uid="{00000000-0005-0000-0000-000084000000}"/>
    <cellStyle name="Note 6 3" xfId="351" xr:uid="{00000000-0005-0000-0000-000084000000}"/>
    <cellStyle name="Note 6 4" xfId="462" xr:uid="{00000000-0005-0000-0000-000084000000}"/>
    <cellStyle name="Note 7" xfId="138" xr:uid="{00000000-0005-0000-0000-000004010000}"/>
    <cellStyle name="Note 8" xfId="260" xr:uid="{00000000-0005-0000-0000-000075010000}"/>
    <cellStyle name="Note 9" xfId="371" xr:uid="{00000000-0005-0000-0000-0000E4010000}"/>
    <cellStyle name="Output" xfId="47" builtinId="21" customBuiltin="1"/>
    <cellStyle name="Percent" xfId="481" builtinId="5"/>
    <cellStyle name="Title" xfId="48" builtinId="15" customBuiltin="1"/>
    <cellStyle name="Title 2" xfId="55" xr:uid="{00000000-0005-0000-0000-000087000000}"/>
    <cellStyle name="Title 3" xfId="175" xr:uid="{00000000-0005-0000-0000-00009D000000}"/>
    <cellStyle name="Total" xfId="49" builtinId="25" customBuiltin="1"/>
    <cellStyle name="Warning Text" xfId="50" builtinId="11" customBuiltin="1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2C5C4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2C5C4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2C5C4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2C5C4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66FFFF"/>
  </sheetPr>
  <dimension ref="A1:AH354"/>
  <sheetViews>
    <sheetView tabSelected="1" zoomScale="90" zoomScaleNormal="90" zoomScalePageLayoutView="83" workbookViewId="0">
      <pane xSplit="4" ySplit="3" topLeftCell="E4" activePane="bottomRight" state="frozen"/>
      <selection activeCell="H29" sqref="H29"/>
      <selection pane="topRight" activeCell="H29" sqref="H29"/>
      <selection pane="bottomLeft" activeCell="H29" sqref="H29"/>
      <selection pane="bottomRight"/>
    </sheetView>
  </sheetViews>
  <sheetFormatPr defaultColWidth="8.81640625" defaultRowHeight="12.5" x14ac:dyDescent="0.25"/>
  <cols>
    <col min="1" max="1" width="11.26953125" style="147" bestFit="1" customWidth="1"/>
    <col min="2" max="2" width="7.7265625" style="147" customWidth="1"/>
    <col min="3" max="3" width="22.453125" style="1" bestFit="1" customWidth="1"/>
    <col min="4" max="4" width="10.1796875" style="1" bestFit="1" customWidth="1"/>
    <col min="5" max="5" width="19.26953125" style="210" bestFit="1" customWidth="1"/>
    <col min="6" max="6" width="6.36328125" style="210" bestFit="1" customWidth="1"/>
    <col min="7" max="7" width="12.453125" style="210" bestFit="1" customWidth="1"/>
    <col min="8" max="8" width="19.26953125" style="148" bestFit="1" customWidth="1"/>
    <col min="9" max="9" width="17.7265625" style="148" bestFit="1" customWidth="1"/>
    <col min="10" max="10" width="17.7265625" style="148" customWidth="1"/>
    <col min="11" max="11" width="16" style="1" bestFit="1" customWidth="1"/>
    <col min="12" max="12" width="106.1796875" style="1" bestFit="1" customWidth="1"/>
    <col min="13" max="13" width="8.81640625" style="52" customWidth="1"/>
    <col min="14" max="16384" width="8.81640625" style="1"/>
  </cols>
  <sheetData>
    <row r="1" spans="1:34" ht="15" customHeight="1" x14ac:dyDescent="0.35">
      <c r="A1" s="227">
        <f>A2/119</f>
        <v>0.84873949579831931</v>
      </c>
      <c r="B1" s="245" t="s">
        <v>376</v>
      </c>
      <c r="C1" s="246"/>
      <c r="D1" s="247"/>
      <c r="E1" s="236" t="s">
        <v>375</v>
      </c>
      <c r="F1" s="238" t="s">
        <v>373</v>
      </c>
      <c r="G1" s="240" t="s">
        <v>374</v>
      </c>
      <c r="H1" s="192"/>
      <c r="I1" s="192"/>
      <c r="J1" s="192"/>
      <c r="K1" s="192"/>
      <c r="L1" s="192"/>
    </row>
    <row r="2" spans="1:34" ht="14.5" x14ac:dyDescent="0.35">
      <c r="A2" s="226">
        <f>COUNTIF(A4:A122, "yes")</f>
        <v>101</v>
      </c>
      <c r="B2" s="245" t="s">
        <v>379</v>
      </c>
      <c r="C2" s="246"/>
      <c r="D2" s="247"/>
      <c r="E2" s="237">
        <f>SUM(E4:E122)</f>
        <v>176</v>
      </c>
      <c r="F2" s="239">
        <f>SUM(F4:F122)</f>
        <v>127</v>
      </c>
      <c r="G2" s="241">
        <f>SUM(G4:G122)</f>
        <v>47</v>
      </c>
      <c r="H2" s="192"/>
      <c r="I2" s="192"/>
      <c r="J2" s="192"/>
      <c r="K2" s="192"/>
      <c r="L2" s="192"/>
    </row>
    <row r="3" spans="1:34" ht="14.5" x14ac:dyDescent="0.35">
      <c r="A3" s="222" t="s">
        <v>371</v>
      </c>
      <c r="B3" s="228" t="s">
        <v>96</v>
      </c>
      <c r="C3" s="224" t="s">
        <v>60</v>
      </c>
      <c r="D3" s="225" t="s">
        <v>244</v>
      </c>
      <c r="E3" s="235"/>
      <c r="F3" s="235"/>
      <c r="G3" s="235"/>
      <c r="H3" s="192"/>
      <c r="I3" s="192"/>
      <c r="J3" s="192"/>
      <c r="K3" s="192"/>
      <c r="L3" s="192"/>
    </row>
    <row r="4" spans="1:34" ht="14.5" x14ac:dyDescent="0.35">
      <c r="A4" s="222" t="s">
        <v>372</v>
      </c>
      <c r="B4" s="215" t="s">
        <v>360</v>
      </c>
      <c r="C4" s="214" t="s">
        <v>368</v>
      </c>
      <c r="D4" s="214" t="s">
        <v>369</v>
      </c>
      <c r="E4" s="216">
        <v>3</v>
      </c>
      <c r="F4" s="216">
        <v>2</v>
      </c>
      <c r="G4" s="216">
        <f>E4-2</f>
        <v>1</v>
      </c>
      <c r="H4" s="192"/>
      <c r="I4" s="192"/>
      <c r="J4" s="192"/>
      <c r="K4" s="192"/>
      <c r="L4" s="192"/>
    </row>
    <row r="5" spans="1:34" ht="14.5" x14ac:dyDescent="0.35">
      <c r="A5" s="222" t="s">
        <v>372</v>
      </c>
      <c r="B5" s="215" t="s">
        <v>360</v>
      </c>
      <c r="C5" s="214" t="s">
        <v>366</v>
      </c>
      <c r="D5" s="214" t="s">
        <v>367</v>
      </c>
      <c r="E5" s="216">
        <v>2</v>
      </c>
      <c r="F5" s="216">
        <v>2</v>
      </c>
      <c r="G5" s="216">
        <f t="shared" ref="G5:G7" si="0">E5-2</f>
        <v>0</v>
      </c>
      <c r="H5" s="192"/>
      <c r="I5" s="192"/>
      <c r="J5" s="192"/>
      <c r="K5" s="192"/>
      <c r="L5" s="192"/>
    </row>
    <row r="6" spans="1:34" ht="14.5" x14ac:dyDescent="0.35">
      <c r="A6" s="222" t="s">
        <v>372</v>
      </c>
      <c r="B6" s="215" t="s">
        <v>360</v>
      </c>
      <c r="C6" s="214" t="s">
        <v>362</v>
      </c>
      <c r="D6" s="214" t="s">
        <v>265</v>
      </c>
      <c r="E6" s="216">
        <v>3</v>
      </c>
      <c r="F6" s="216">
        <v>2</v>
      </c>
      <c r="G6" s="216">
        <f t="shared" si="0"/>
        <v>1</v>
      </c>
      <c r="H6" s="192"/>
      <c r="I6" s="192"/>
      <c r="J6" s="192"/>
      <c r="K6" s="192"/>
      <c r="L6" s="192"/>
    </row>
    <row r="7" spans="1:34" ht="14.5" x14ac:dyDescent="0.35">
      <c r="A7" s="222" t="s">
        <v>372</v>
      </c>
      <c r="B7" s="215" t="s">
        <v>360</v>
      </c>
      <c r="C7" s="214" t="s">
        <v>361</v>
      </c>
      <c r="D7" s="214" t="s">
        <v>363</v>
      </c>
      <c r="E7" s="216">
        <v>6</v>
      </c>
      <c r="F7" s="216">
        <v>2</v>
      </c>
      <c r="G7" s="216">
        <f t="shared" si="0"/>
        <v>4</v>
      </c>
      <c r="H7" s="192"/>
      <c r="I7" s="192"/>
      <c r="J7" s="192"/>
      <c r="K7" s="192"/>
      <c r="L7" s="192"/>
    </row>
    <row r="8" spans="1:34" s="146" customFormat="1" ht="14.5" x14ac:dyDescent="0.35">
      <c r="A8" s="230" t="s">
        <v>372</v>
      </c>
      <c r="B8" s="229" t="s">
        <v>97</v>
      </c>
      <c r="C8" s="198" t="s">
        <v>0</v>
      </c>
      <c r="D8" s="199" t="s">
        <v>186</v>
      </c>
      <c r="E8" s="219">
        <v>5</v>
      </c>
      <c r="F8" s="219">
        <v>4</v>
      </c>
      <c r="G8" s="216">
        <v>1</v>
      </c>
      <c r="H8" s="192"/>
      <c r="I8" s="192"/>
      <c r="J8" s="192"/>
      <c r="K8" s="192"/>
      <c r="L8" s="19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</row>
    <row r="9" spans="1:34" ht="14.5" x14ac:dyDescent="0.35">
      <c r="A9" s="230" t="s">
        <v>372</v>
      </c>
      <c r="B9" s="231" t="s">
        <v>97</v>
      </c>
      <c r="C9" s="204" t="s">
        <v>326</v>
      </c>
      <c r="D9" s="205" t="s">
        <v>283</v>
      </c>
      <c r="E9" s="216">
        <v>6</v>
      </c>
      <c r="F9" s="216">
        <v>2</v>
      </c>
      <c r="G9" s="216">
        <f t="shared" ref="G9" si="1">E9-2</f>
        <v>4</v>
      </c>
      <c r="H9" s="192"/>
      <c r="I9" s="192"/>
      <c r="J9" s="192"/>
      <c r="K9" s="192"/>
      <c r="L9" s="192"/>
    </row>
    <row r="10" spans="1:34" s="146" customFormat="1" ht="14.5" x14ac:dyDescent="0.35">
      <c r="A10" s="230" t="s">
        <v>372</v>
      </c>
      <c r="B10" s="231" t="s">
        <v>97</v>
      </c>
      <c r="C10" s="200" t="s">
        <v>77</v>
      </c>
      <c r="D10" s="201" t="s">
        <v>190</v>
      </c>
      <c r="E10" s="220">
        <v>0</v>
      </c>
      <c r="F10" s="220"/>
      <c r="G10" s="220"/>
      <c r="H10" s="192" t="s">
        <v>365</v>
      </c>
      <c r="I10" s="192"/>
      <c r="J10" s="192"/>
      <c r="K10" s="192"/>
      <c r="L10" s="19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</row>
    <row r="11" spans="1:34" ht="14.5" x14ac:dyDescent="0.35">
      <c r="A11" s="232"/>
      <c r="B11" s="231" t="s">
        <v>97</v>
      </c>
      <c r="C11" s="188" t="s">
        <v>1</v>
      </c>
      <c r="D11" s="193" t="s">
        <v>281</v>
      </c>
      <c r="E11" s="217"/>
      <c r="F11" s="217"/>
      <c r="G11" s="217"/>
      <c r="H11" s="192"/>
      <c r="I11" s="192"/>
      <c r="J11" s="192"/>
      <c r="K11" s="192"/>
      <c r="L11" s="19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</row>
    <row r="12" spans="1:34" s="146" customFormat="1" ht="14.5" x14ac:dyDescent="0.35">
      <c r="A12" s="230" t="s">
        <v>372</v>
      </c>
      <c r="B12" s="231" t="s">
        <v>97</v>
      </c>
      <c r="C12" s="198" t="s">
        <v>61</v>
      </c>
      <c r="D12" s="199" t="s">
        <v>241</v>
      </c>
      <c r="E12" s="219">
        <v>2</v>
      </c>
      <c r="F12" s="219">
        <v>2</v>
      </c>
      <c r="G12" s="216">
        <f t="shared" ref="G12" si="2">E12-2</f>
        <v>0</v>
      </c>
      <c r="H12" s="192"/>
      <c r="I12" s="192"/>
      <c r="J12" s="192"/>
      <c r="K12" s="192"/>
      <c r="L12" s="19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</row>
    <row r="13" spans="1:34" s="146" customFormat="1" ht="14.5" x14ac:dyDescent="0.35">
      <c r="A13" s="230" t="s">
        <v>372</v>
      </c>
      <c r="B13" s="231" t="s">
        <v>97</v>
      </c>
      <c r="C13" s="200" t="s">
        <v>3</v>
      </c>
      <c r="D13" s="201" t="s">
        <v>190</v>
      </c>
      <c r="E13" s="220">
        <v>0</v>
      </c>
      <c r="F13" s="220"/>
      <c r="G13" s="220"/>
      <c r="H13" s="192" t="s">
        <v>370</v>
      </c>
      <c r="I13" s="192"/>
      <c r="J13" s="192"/>
      <c r="K13" s="192"/>
      <c r="L13" s="19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</row>
    <row r="14" spans="1:34" ht="14.5" x14ac:dyDescent="0.35">
      <c r="A14" s="230" t="s">
        <v>372</v>
      </c>
      <c r="B14" s="231" t="s">
        <v>97</v>
      </c>
      <c r="C14" s="211" t="s">
        <v>78</v>
      </c>
      <c r="D14" s="212" t="s">
        <v>242</v>
      </c>
      <c r="E14" s="218">
        <v>0</v>
      </c>
      <c r="F14" s="218"/>
      <c r="G14" s="218"/>
      <c r="H14" s="192"/>
      <c r="I14" s="192"/>
      <c r="J14" s="192"/>
      <c r="K14" s="192"/>
      <c r="L14" s="19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</row>
    <row r="15" spans="1:34" ht="14.5" x14ac:dyDescent="0.35">
      <c r="A15" s="230" t="s">
        <v>372</v>
      </c>
      <c r="B15" s="231" t="s">
        <v>97</v>
      </c>
      <c r="C15" s="198" t="s">
        <v>62</v>
      </c>
      <c r="D15" s="199" t="s">
        <v>243</v>
      </c>
      <c r="E15" s="219">
        <v>2</v>
      </c>
      <c r="F15" s="219">
        <v>2</v>
      </c>
      <c r="G15" s="216">
        <f t="shared" ref="G15:G18" si="3">E15-2</f>
        <v>0</v>
      </c>
      <c r="H15" s="192"/>
      <c r="I15" s="192"/>
      <c r="J15" s="192"/>
      <c r="K15" s="192"/>
      <c r="L15" s="19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</row>
    <row r="16" spans="1:34" ht="14.5" x14ac:dyDescent="0.35">
      <c r="A16" s="230" t="s">
        <v>372</v>
      </c>
      <c r="B16" s="231" t="s">
        <v>97</v>
      </c>
      <c r="C16" s="213" t="s">
        <v>318</v>
      </c>
      <c r="D16" s="213" t="s">
        <v>315</v>
      </c>
      <c r="E16" s="219">
        <v>2</v>
      </c>
      <c r="F16" s="219">
        <v>2</v>
      </c>
      <c r="G16" s="216">
        <f t="shared" si="3"/>
        <v>0</v>
      </c>
      <c r="H16" s="192"/>
      <c r="I16" s="192"/>
      <c r="J16" s="192"/>
      <c r="K16" s="192"/>
      <c r="L16" s="19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</row>
    <row r="17" spans="1:34" ht="14.5" x14ac:dyDescent="0.35">
      <c r="A17" s="230" t="s">
        <v>372</v>
      </c>
      <c r="B17" s="231" t="s">
        <v>97</v>
      </c>
      <c r="C17" s="202" t="s">
        <v>324</v>
      </c>
      <c r="D17" s="203" t="s">
        <v>322</v>
      </c>
      <c r="E17" s="219">
        <v>2</v>
      </c>
      <c r="F17" s="219">
        <v>2</v>
      </c>
      <c r="G17" s="216">
        <f t="shared" si="3"/>
        <v>0</v>
      </c>
      <c r="H17" s="192"/>
      <c r="I17" s="192"/>
      <c r="J17" s="192"/>
      <c r="K17" s="192"/>
      <c r="L17" s="19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1:34" s="146" customFormat="1" ht="14.5" x14ac:dyDescent="0.35">
      <c r="A18" s="230" t="s">
        <v>372</v>
      </c>
      <c r="B18" s="231" t="s">
        <v>97</v>
      </c>
      <c r="C18" s="198" t="s">
        <v>5</v>
      </c>
      <c r="D18" s="199" t="s">
        <v>245</v>
      </c>
      <c r="E18" s="219">
        <v>2</v>
      </c>
      <c r="F18" s="219">
        <v>2</v>
      </c>
      <c r="G18" s="216">
        <f t="shared" si="3"/>
        <v>0</v>
      </c>
      <c r="H18" s="192"/>
      <c r="I18" s="192"/>
      <c r="J18" s="192"/>
      <c r="K18" s="192"/>
      <c r="L18" s="19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1:34" s="146" customFormat="1" ht="14.5" x14ac:dyDescent="0.35">
      <c r="A19" s="230" t="s">
        <v>372</v>
      </c>
      <c r="B19" s="231" t="s">
        <v>97</v>
      </c>
      <c r="C19" s="198" t="s">
        <v>79</v>
      </c>
      <c r="D19" s="199" t="s">
        <v>282</v>
      </c>
      <c r="E19" s="219">
        <v>2</v>
      </c>
      <c r="F19" s="219">
        <v>2</v>
      </c>
      <c r="G19" s="216">
        <f t="shared" ref="G19" si="4">E19-2</f>
        <v>0</v>
      </c>
      <c r="H19" s="192"/>
      <c r="I19" s="192"/>
      <c r="J19" s="192"/>
      <c r="K19" s="192"/>
      <c r="L19" s="19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1:34" s="146" customFormat="1" ht="14.5" x14ac:dyDescent="0.35">
      <c r="A20" s="232"/>
      <c r="B20" s="231" t="s">
        <v>97</v>
      </c>
      <c r="C20" s="188" t="s">
        <v>180</v>
      </c>
      <c r="D20" s="193" t="s">
        <v>246</v>
      </c>
      <c r="E20" s="217"/>
      <c r="F20" s="217"/>
      <c r="G20" s="217"/>
      <c r="H20" s="192"/>
      <c r="I20" s="192"/>
      <c r="J20" s="192"/>
      <c r="K20" s="192"/>
      <c r="L20" s="19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1:34" s="146" customFormat="1" ht="14.5" x14ac:dyDescent="0.35">
      <c r="A21" s="230" t="s">
        <v>372</v>
      </c>
      <c r="B21" s="233" t="s">
        <v>98</v>
      </c>
      <c r="C21" s="211" t="s">
        <v>181</v>
      </c>
      <c r="D21" s="212" t="s">
        <v>279</v>
      </c>
      <c r="E21" s="218">
        <v>0</v>
      </c>
      <c r="F21" s="218"/>
      <c r="G21" s="218"/>
      <c r="H21" s="192"/>
      <c r="I21" s="192"/>
      <c r="J21" s="192"/>
      <c r="K21" s="192"/>
      <c r="L21" s="19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1:34" s="146" customFormat="1" ht="14.5" x14ac:dyDescent="0.35">
      <c r="A22" s="230" t="s">
        <v>372</v>
      </c>
      <c r="B22" s="231" t="s">
        <v>97</v>
      </c>
      <c r="C22" s="198" t="s">
        <v>206</v>
      </c>
      <c r="D22" s="199" t="s">
        <v>280</v>
      </c>
      <c r="E22" s="219">
        <v>2</v>
      </c>
      <c r="F22" s="219">
        <v>2</v>
      </c>
      <c r="G22" s="216">
        <f t="shared" ref="G22:G24" si="5">E22-2</f>
        <v>0</v>
      </c>
      <c r="H22" s="192"/>
      <c r="I22" s="192"/>
      <c r="J22" s="192"/>
      <c r="K22" s="192"/>
      <c r="L22" s="19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23" spans="1:34" ht="14.5" x14ac:dyDescent="0.35">
      <c r="A23" s="230" t="s">
        <v>372</v>
      </c>
      <c r="B23" s="231" t="s">
        <v>97</v>
      </c>
      <c r="C23" s="198" t="s">
        <v>6</v>
      </c>
      <c r="D23" s="199" t="s">
        <v>247</v>
      </c>
      <c r="E23" s="219">
        <v>2</v>
      </c>
      <c r="F23" s="219">
        <v>2</v>
      </c>
      <c r="G23" s="216">
        <f t="shared" si="5"/>
        <v>0</v>
      </c>
      <c r="H23" s="192"/>
      <c r="I23" s="192"/>
      <c r="J23" s="192"/>
      <c r="K23" s="192"/>
      <c r="L23" s="19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 ht="14.5" x14ac:dyDescent="0.35">
      <c r="A24" s="230" t="s">
        <v>372</v>
      </c>
      <c r="B24" s="231" t="s">
        <v>97</v>
      </c>
      <c r="C24" s="204" t="s">
        <v>327</v>
      </c>
      <c r="D24" s="205" t="s">
        <v>346</v>
      </c>
      <c r="E24" s="219">
        <v>2</v>
      </c>
      <c r="F24" s="219">
        <v>2</v>
      </c>
      <c r="G24" s="216">
        <f t="shared" si="5"/>
        <v>0</v>
      </c>
      <c r="H24" s="192"/>
      <c r="I24" s="192"/>
      <c r="J24" s="192"/>
      <c r="K24" s="192"/>
      <c r="L24" s="192"/>
    </row>
    <row r="25" spans="1:34" s="146" customFormat="1" ht="14.5" x14ac:dyDescent="0.35">
      <c r="A25" s="230" t="s">
        <v>372</v>
      </c>
      <c r="B25" s="231" t="s">
        <v>97</v>
      </c>
      <c r="C25" s="200" t="s">
        <v>7</v>
      </c>
      <c r="D25" s="201" t="s">
        <v>248</v>
      </c>
      <c r="E25" s="220">
        <v>0</v>
      </c>
      <c r="F25" s="220"/>
      <c r="G25" s="220"/>
      <c r="H25" s="192" t="s">
        <v>356</v>
      </c>
      <c r="I25" s="192"/>
      <c r="J25" s="192"/>
      <c r="K25" s="192"/>
      <c r="L25" s="19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 ht="14.5" x14ac:dyDescent="0.35">
      <c r="A26" s="230" t="s">
        <v>372</v>
      </c>
      <c r="B26" s="231" t="s">
        <v>97</v>
      </c>
      <c r="C26" s="204" t="s">
        <v>342</v>
      </c>
      <c r="D26" s="205" t="s">
        <v>256</v>
      </c>
      <c r="E26" s="219">
        <v>2</v>
      </c>
      <c r="F26" s="219">
        <v>2</v>
      </c>
      <c r="G26" s="216">
        <f t="shared" ref="G26" si="6">E26-2</f>
        <v>0</v>
      </c>
      <c r="H26" s="192"/>
      <c r="I26" s="192"/>
      <c r="J26" s="192"/>
      <c r="K26" s="192"/>
      <c r="L26" s="192"/>
    </row>
    <row r="27" spans="1:34" s="146" customFormat="1" ht="14.5" x14ac:dyDescent="0.35">
      <c r="A27" s="230" t="s">
        <v>372</v>
      </c>
      <c r="B27" s="231" t="s">
        <v>97</v>
      </c>
      <c r="C27" s="242" t="s">
        <v>321</v>
      </c>
      <c r="D27" s="243" t="s">
        <v>320</v>
      </c>
      <c r="E27" s="219">
        <v>3</v>
      </c>
      <c r="F27" s="219">
        <v>2</v>
      </c>
      <c r="G27" s="216">
        <f t="shared" ref="G27" si="7">E27-2</f>
        <v>1</v>
      </c>
      <c r="H27" s="192"/>
      <c r="I27" s="192"/>
      <c r="J27" s="192"/>
      <c r="K27" s="192"/>
      <c r="L27" s="19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 ht="14.5" x14ac:dyDescent="0.35">
      <c r="A28" s="230" t="s">
        <v>372</v>
      </c>
      <c r="B28" s="231" t="s">
        <v>97</v>
      </c>
      <c r="C28" s="198" t="s">
        <v>8</v>
      </c>
      <c r="D28" s="199" t="s">
        <v>249</v>
      </c>
      <c r="E28" s="219">
        <v>2</v>
      </c>
      <c r="F28" s="219">
        <v>2</v>
      </c>
      <c r="G28" s="216">
        <f t="shared" ref="G28" si="8">E28-2</f>
        <v>0</v>
      </c>
      <c r="H28" s="192"/>
      <c r="I28" s="192"/>
      <c r="J28" s="192"/>
      <c r="K28" s="192"/>
      <c r="L28" s="19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 s="146" customFormat="1" ht="14.5" x14ac:dyDescent="0.35">
      <c r="A29" s="230" t="s">
        <v>372</v>
      </c>
      <c r="B29" s="233" t="s">
        <v>98</v>
      </c>
      <c r="C29" s="211" t="s">
        <v>9</v>
      </c>
      <c r="D29" s="212" t="s">
        <v>307</v>
      </c>
      <c r="E29" s="218">
        <v>0</v>
      </c>
      <c r="F29" s="218"/>
      <c r="G29" s="218"/>
      <c r="H29" s="192"/>
      <c r="I29" s="192"/>
      <c r="J29" s="192"/>
      <c r="K29" s="192"/>
      <c r="L29" s="19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 s="146" customFormat="1" ht="14.5" x14ac:dyDescent="0.35">
      <c r="A30" s="230" t="s">
        <v>372</v>
      </c>
      <c r="B30" s="231" t="s">
        <v>97</v>
      </c>
      <c r="C30" s="198" t="s">
        <v>224</v>
      </c>
      <c r="D30" s="199" t="s">
        <v>264</v>
      </c>
      <c r="E30" s="219">
        <v>2</v>
      </c>
      <c r="F30" s="219">
        <v>2</v>
      </c>
      <c r="G30" s="216">
        <f t="shared" ref="G30:G32" si="9">E30-2</f>
        <v>0</v>
      </c>
      <c r="H30" s="192"/>
      <c r="I30" s="192"/>
      <c r="J30" s="192"/>
      <c r="K30" s="192"/>
      <c r="L30" s="19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 ht="14.5" x14ac:dyDescent="0.35">
      <c r="A31" s="230" t="s">
        <v>372</v>
      </c>
      <c r="B31" s="231" t="s">
        <v>97</v>
      </c>
      <c r="C31" s="204" t="s">
        <v>328</v>
      </c>
      <c r="D31" s="205" t="s">
        <v>256</v>
      </c>
      <c r="E31" s="219">
        <v>2</v>
      </c>
      <c r="F31" s="219">
        <v>2</v>
      </c>
      <c r="G31" s="216">
        <f t="shared" si="9"/>
        <v>0</v>
      </c>
      <c r="H31" s="192"/>
      <c r="I31" s="192"/>
      <c r="J31" s="192"/>
      <c r="K31" s="192"/>
      <c r="L31" s="192"/>
    </row>
    <row r="32" spans="1:34" s="146" customFormat="1" ht="14.5" x14ac:dyDescent="0.35">
      <c r="A32" s="230" t="s">
        <v>372</v>
      </c>
      <c r="B32" s="231" t="s">
        <v>97</v>
      </c>
      <c r="C32" s="200" t="s">
        <v>239</v>
      </c>
      <c r="D32" s="201" t="s">
        <v>250</v>
      </c>
      <c r="E32" s="220">
        <v>0</v>
      </c>
      <c r="F32" s="220"/>
      <c r="G32" s="220">
        <f t="shared" si="9"/>
        <v>-2</v>
      </c>
      <c r="H32" s="192" t="s">
        <v>381</v>
      </c>
      <c r="I32" s="192"/>
      <c r="J32" s="192"/>
      <c r="K32" s="192"/>
      <c r="L32" s="19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s="146" customFormat="1" ht="14.5" x14ac:dyDescent="0.35">
      <c r="A33" s="230" t="s">
        <v>372</v>
      </c>
      <c r="B33" s="231" t="s">
        <v>97</v>
      </c>
      <c r="C33" s="198" t="s">
        <v>329</v>
      </c>
      <c r="D33" s="199" t="s">
        <v>323</v>
      </c>
      <c r="E33" s="219">
        <v>4</v>
      </c>
      <c r="F33" s="219">
        <v>2</v>
      </c>
      <c r="G33" s="216">
        <f t="shared" ref="G33" si="10">E33-2</f>
        <v>2</v>
      </c>
      <c r="H33" s="192"/>
      <c r="I33" s="192"/>
      <c r="J33" s="192"/>
      <c r="K33" s="192"/>
      <c r="L33" s="19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1:34" s="146" customFormat="1" ht="14.5" x14ac:dyDescent="0.35">
      <c r="A34" s="230" t="s">
        <v>372</v>
      </c>
      <c r="B34" s="233" t="s">
        <v>98</v>
      </c>
      <c r="C34" s="211" t="s">
        <v>10</v>
      </c>
      <c r="D34" s="212" t="s">
        <v>251</v>
      </c>
      <c r="E34" s="218">
        <v>0</v>
      </c>
      <c r="F34" s="218"/>
      <c r="G34" s="218"/>
      <c r="H34" s="192"/>
      <c r="I34" s="192"/>
      <c r="J34" s="192"/>
      <c r="K34" s="192"/>
      <c r="L34" s="19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s="146" customFormat="1" ht="14.5" x14ac:dyDescent="0.35">
      <c r="A35" s="230" t="s">
        <v>372</v>
      </c>
      <c r="B35" s="231" t="s">
        <v>97</v>
      </c>
      <c r="C35" s="211" t="s">
        <v>11</v>
      </c>
      <c r="D35" s="212" t="s">
        <v>252</v>
      </c>
      <c r="E35" s="218">
        <v>0</v>
      </c>
      <c r="F35" s="218"/>
      <c r="G35" s="218"/>
      <c r="H35" s="192"/>
      <c r="I35" s="192"/>
      <c r="J35" s="192"/>
      <c r="K35" s="192"/>
      <c r="L35" s="19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ht="14.5" x14ac:dyDescent="0.35">
      <c r="A36" s="230" t="s">
        <v>372</v>
      </c>
      <c r="B36" s="231" t="s">
        <v>97</v>
      </c>
      <c r="C36" s="208" t="s">
        <v>330</v>
      </c>
      <c r="D36" s="209" t="s">
        <v>347</v>
      </c>
      <c r="E36" s="220">
        <v>0</v>
      </c>
      <c r="F36" s="220"/>
      <c r="G36" s="220"/>
      <c r="H36" s="192" t="s">
        <v>365</v>
      </c>
      <c r="I36" s="192"/>
      <c r="J36" s="192"/>
      <c r="K36" s="192"/>
      <c r="L36" s="192"/>
    </row>
    <row r="37" spans="1:34" ht="14.5" x14ac:dyDescent="0.35">
      <c r="A37" s="232"/>
      <c r="B37" s="231" t="s">
        <v>97</v>
      </c>
      <c r="C37" s="188" t="s">
        <v>12</v>
      </c>
      <c r="D37" s="193" t="s">
        <v>253</v>
      </c>
      <c r="E37" s="217"/>
      <c r="F37" s="217"/>
      <c r="G37" s="217"/>
      <c r="H37" s="192"/>
      <c r="I37" s="192"/>
      <c r="J37" s="192"/>
      <c r="K37" s="192"/>
      <c r="L37" s="19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14.5" x14ac:dyDescent="0.35">
      <c r="A38" s="230" t="s">
        <v>372</v>
      </c>
      <c r="B38" s="233" t="s">
        <v>98</v>
      </c>
      <c r="C38" s="211" t="s">
        <v>13</v>
      </c>
      <c r="D38" s="212" t="s">
        <v>254</v>
      </c>
      <c r="E38" s="218">
        <v>0</v>
      </c>
      <c r="F38" s="218"/>
      <c r="G38" s="218"/>
      <c r="H38" s="192"/>
      <c r="I38" s="192"/>
      <c r="J38" s="192"/>
      <c r="K38" s="192"/>
      <c r="L38" s="19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14.5" x14ac:dyDescent="0.35">
      <c r="A39" s="230" t="s">
        <v>372</v>
      </c>
      <c r="B39" s="231" t="s">
        <v>97</v>
      </c>
      <c r="C39" s="196" t="s">
        <v>343</v>
      </c>
      <c r="D39" s="197" t="s">
        <v>348</v>
      </c>
      <c r="E39" s="219">
        <v>2</v>
      </c>
      <c r="F39" s="219">
        <v>2</v>
      </c>
      <c r="G39" s="216">
        <f t="shared" ref="G39" si="11">E39-2</f>
        <v>0</v>
      </c>
      <c r="H39" s="192"/>
      <c r="I39" s="192"/>
      <c r="J39" s="192"/>
      <c r="K39" s="192"/>
      <c r="L39" s="192"/>
    </row>
    <row r="40" spans="1:34" ht="14.5" x14ac:dyDescent="0.35">
      <c r="A40" s="230" t="s">
        <v>372</v>
      </c>
      <c r="B40" s="234" t="s">
        <v>340</v>
      </c>
      <c r="C40" s="244" t="s">
        <v>177</v>
      </c>
      <c r="D40" s="244" t="s">
        <v>178</v>
      </c>
      <c r="E40" s="220">
        <v>0</v>
      </c>
      <c r="F40" s="220"/>
      <c r="G40" s="220"/>
      <c r="H40" s="192" t="s">
        <v>380</v>
      </c>
      <c r="I40" s="192"/>
      <c r="J40" s="192"/>
      <c r="K40" s="192"/>
      <c r="L40" s="19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s="146" customFormat="1" ht="14.5" x14ac:dyDescent="0.35">
      <c r="A41" s="230" t="s">
        <v>372</v>
      </c>
      <c r="B41" s="233" t="s">
        <v>98</v>
      </c>
      <c r="C41" s="200" t="s">
        <v>15</v>
      </c>
      <c r="D41" s="201" t="s">
        <v>248</v>
      </c>
      <c r="E41" s="220">
        <v>0</v>
      </c>
      <c r="F41" s="220"/>
      <c r="G41" s="220"/>
      <c r="H41" s="192"/>
      <c r="I41" s="192"/>
      <c r="J41" s="192"/>
      <c r="K41" s="192"/>
      <c r="L41" s="19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1:34" ht="14.5" x14ac:dyDescent="0.35">
      <c r="A42" s="230" t="s">
        <v>372</v>
      </c>
      <c r="B42" s="231" t="s">
        <v>97</v>
      </c>
      <c r="C42" s="198" t="s">
        <v>16</v>
      </c>
      <c r="D42" s="199" t="s">
        <v>255</v>
      </c>
      <c r="E42" s="219">
        <v>2</v>
      </c>
      <c r="F42" s="219">
        <v>2</v>
      </c>
      <c r="G42" s="216">
        <f t="shared" ref="G42" si="12">E42-2</f>
        <v>0</v>
      </c>
      <c r="H42" s="192"/>
      <c r="I42" s="192"/>
      <c r="J42" s="192"/>
      <c r="K42" s="192"/>
      <c r="L42" s="19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ht="14.5" x14ac:dyDescent="0.35">
      <c r="A43" s="230" t="s">
        <v>372</v>
      </c>
      <c r="B43" s="231" t="s">
        <v>97</v>
      </c>
      <c r="C43" s="200" t="s">
        <v>63</v>
      </c>
      <c r="D43" s="201" t="s">
        <v>256</v>
      </c>
      <c r="E43" s="220">
        <v>0</v>
      </c>
      <c r="F43" s="220"/>
      <c r="G43" s="220"/>
      <c r="H43" s="192" t="s">
        <v>359</v>
      </c>
      <c r="I43" s="192"/>
      <c r="J43" s="192"/>
      <c r="K43" s="192"/>
      <c r="L43" s="19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s="146" customFormat="1" ht="14.5" x14ac:dyDescent="0.35">
      <c r="A44" s="230" t="s">
        <v>372</v>
      </c>
      <c r="B44" s="231" t="s">
        <v>97</v>
      </c>
      <c r="C44" s="198" t="s">
        <v>17</v>
      </c>
      <c r="D44" s="199" t="s">
        <v>257</v>
      </c>
      <c r="E44" s="219">
        <v>2</v>
      </c>
      <c r="F44" s="219">
        <v>2</v>
      </c>
      <c r="G44" s="216">
        <f t="shared" ref="G44" si="13">E44-2</f>
        <v>0</v>
      </c>
      <c r="H44" s="192"/>
      <c r="I44" s="192"/>
      <c r="J44" s="192"/>
      <c r="K44" s="192"/>
      <c r="L44" s="19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ht="14.5" x14ac:dyDescent="0.35">
      <c r="A45" s="232"/>
      <c r="B45" s="231" t="s">
        <v>97</v>
      </c>
      <c r="C45" s="188" t="s">
        <v>20</v>
      </c>
      <c r="D45" s="193" t="s">
        <v>198</v>
      </c>
      <c r="E45" s="217"/>
      <c r="F45" s="217"/>
      <c r="G45" s="217"/>
      <c r="H45" s="192"/>
      <c r="I45" s="192"/>
      <c r="J45" s="192"/>
      <c r="K45" s="192"/>
      <c r="L45" s="19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34" s="146" customFormat="1" ht="14.5" x14ac:dyDescent="0.35">
      <c r="A46" s="230" t="s">
        <v>372</v>
      </c>
      <c r="B46" s="231" t="s">
        <v>97</v>
      </c>
      <c r="C46" s="200" t="s">
        <v>21</v>
      </c>
      <c r="D46" s="201" t="s">
        <v>258</v>
      </c>
      <c r="E46" s="220">
        <v>0</v>
      </c>
      <c r="F46" s="223"/>
      <c r="G46" s="223"/>
      <c r="H46" s="192" t="s">
        <v>364</v>
      </c>
      <c r="I46" s="192"/>
      <c r="J46" s="192"/>
      <c r="K46" s="192"/>
      <c r="L46" s="19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:34" s="146" customFormat="1" ht="14.5" x14ac:dyDescent="0.35">
      <c r="A47" s="232"/>
      <c r="B47" s="231" t="s">
        <v>97</v>
      </c>
      <c r="C47" s="188" t="s">
        <v>22</v>
      </c>
      <c r="D47" s="193" t="s">
        <v>259</v>
      </c>
      <c r="E47" s="217"/>
      <c r="F47" s="217"/>
      <c r="G47" s="217"/>
      <c r="H47" s="192"/>
      <c r="I47" s="192"/>
      <c r="J47" s="192"/>
      <c r="K47" s="192"/>
      <c r="L47" s="19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:34" s="146" customFormat="1" ht="14.5" x14ac:dyDescent="0.35">
      <c r="A48" s="230" t="s">
        <v>372</v>
      </c>
      <c r="B48" s="231" t="s">
        <v>97</v>
      </c>
      <c r="C48" s="198" t="s">
        <v>74</v>
      </c>
      <c r="D48" s="199" t="s">
        <v>260</v>
      </c>
      <c r="E48" s="219">
        <v>11</v>
      </c>
      <c r="F48" s="219">
        <v>4</v>
      </c>
      <c r="G48" s="216">
        <v>7</v>
      </c>
      <c r="H48" s="192"/>
      <c r="I48" s="192"/>
      <c r="J48" s="192"/>
      <c r="K48" s="192"/>
      <c r="L48" s="19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:34" ht="14.5" x14ac:dyDescent="0.35">
      <c r="A49" s="230" t="s">
        <v>372</v>
      </c>
      <c r="B49" s="231" t="s">
        <v>97</v>
      </c>
      <c r="C49" s="200" t="s">
        <v>23</v>
      </c>
      <c r="D49" s="201" t="s">
        <v>261</v>
      </c>
      <c r="E49" s="220">
        <v>0</v>
      </c>
      <c r="F49" s="220"/>
      <c r="G49" s="220"/>
      <c r="H49" s="192" t="s">
        <v>365</v>
      </c>
      <c r="I49" s="192"/>
      <c r="J49" s="192"/>
      <c r="K49" s="192"/>
      <c r="L49" s="19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0" spans="1:34" s="146" customFormat="1" ht="14.5" x14ac:dyDescent="0.35">
      <c r="A50" s="230" t="s">
        <v>372</v>
      </c>
      <c r="B50" s="233" t="s">
        <v>98</v>
      </c>
      <c r="C50" s="211" t="s">
        <v>93</v>
      </c>
      <c r="D50" s="212" t="s">
        <v>262</v>
      </c>
      <c r="E50" s="218">
        <v>0</v>
      </c>
      <c r="F50" s="218"/>
      <c r="G50" s="218"/>
      <c r="H50" s="192"/>
      <c r="I50" s="192"/>
      <c r="J50" s="192"/>
      <c r="K50" s="192"/>
      <c r="L50" s="19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</row>
    <row r="51" spans="1:34" ht="14.5" x14ac:dyDescent="0.35">
      <c r="A51" s="230" t="s">
        <v>372</v>
      </c>
      <c r="B51" s="231" t="s">
        <v>97</v>
      </c>
      <c r="C51" s="200" t="s">
        <v>24</v>
      </c>
      <c r="D51" s="201" t="s">
        <v>263</v>
      </c>
      <c r="E51" s="220">
        <v>0</v>
      </c>
      <c r="F51" s="220"/>
      <c r="G51" s="220"/>
      <c r="H51" s="192" t="s">
        <v>359</v>
      </c>
      <c r="I51" s="192"/>
      <c r="J51" s="192"/>
      <c r="K51" s="192"/>
      <c r="L51" s="19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</row>
    <row r="52" spans="1:34" ht="14.5" x14ac:dyDescent="0.35">
      <c r="A52" s="230" t="s">
        <v>372</v>
      </c>
      <c r="B52" s="233" t="s">
        <v>98</v>
      </c>
      <c r="C52" s="211" t="s">
        <v>81</v>
      </c>
      <c r="D52" s="212" t="s">
        <v>265</v>
      </c>
      <c r="E52" s="218">
        <v>0</v>
      </c>
      <c r="F52" s="218"/>
      <c r="G52" s="218"/>
      <c r="H52" s="192"/>
      <c r="I52" s="192"/>
      <c r="J52" s="192"/>
      <c r="K52" s="192"/>
      <c r="L52" s="19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ht="14.5" x14ac:dyDescent="0.35">
      <c r="A53" s="230" t="s">
        <v>372</v>
      </c>
      <c r="B53" s="231" t="s">
        <v>97</v>
      </c>
      <c r="C53" s="213" t="s">
        <v>316</v>
      </c>
      <c r="D53" s="213" t="s">
        <v>317</v>
      </c>
      <c r="E53" s="219">
        <v>6</v>
      </c>
      <c r="F53" s="219">
        <v>2</v>
      </c>
      <c r="G53" s="216">
        <f t="shared" ref="G53" si="14">E53-2</f>
        <v>4</v>
      </c>
      <c r="H53" s="192"/>
      <c r="I53" s="192"/>
      <c r="J53" s="192"/>
      <c r="K53" s="192"/>
      <c r="L53" s="19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</row>
    <row r="54" spans="1:34" s="146" customFormat="1" ht="14.5" x14ac:dyDescent="0.35">
      <c r="A54" s="230" t="s">
        <v>372</v>
      </c>
      <c r="B54" s="231" t="s">
        <v>97</v>
      </c>
      <c r="C54" s="200" t="s">
        <v>64</v>
      </c>
      <c r="D54" s="201" t="s">
        <v>266</v>
      </c>
      <c r="E54" s="220">
        <v>0</v>
      </c>
      <c r="F54" s="220"/>
      <c r="G54" s="220"/>
      <c r="H54" s="192"/>
      <c r="I54" s="192"/>
      <c r="J54" s="192"/>
      <c r="K54" s="192"/>
      <c r="L54" s="19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</row>
    <row r="55" spans="1:34" ht="14.5" x14ac:dyDescent="0.35">
      <c r="A55" s="230" t="s">
        <v>372</v>
      </c>
      <c r="B55" s="231" t="s">
        <v>97</v>
      </c>
      <c r="C55" s="198" t="s">
        <v>25</v>
      </c>
      <c r="D55" s="199" t="s">
        <v>267</v>
      </c>
      <c r="E55" s="219">
        <v>2</v>
      </c>
      <c r="F55" s="219">
        <v>2</v>
      </c>
      <c r="G55" s="216">
        <f t="shared" ref="G55" si="15">E55-2</f>
        <v>0</v>
      </c>
      <c r="H55" s="192"/>
      <c r="I55" s="192"/>
      <c r="J55" s="192"/>
      <c r="K55" s="192"/>
      <c r="L55" s="19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</row>
    <row r="56" spans="1:34" s="146" customFormat="1" ht="14.5" x14ac:dyDescent="0.35">
      <c r="A56" s="230" t="s">
        <v>372</v>
      </c>
      <c r="B56" s="231" t="s">
        <v>97</v>
      </c>
      <c r="C56" s="200" t="s">
        <v>26</v>
      </c>
      <c r="D56" s="201" t="s">
        <v>268</v>
      </c>
      <c r="E56" s="220">
        <v>0</v>
      </c>
      <c r="F56" s="220"/>
      <c r="G56" s="220"/>
      <c r="H56" s="192" t="s">
        <v>365</v>
      </c>
      <c r="I56" s="192"/>
      <c r="J56" s="192"/>
      <c r="K56" s="192"/>
      <c r="L56" s="19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</row>
    <row r="57" spans="1:34" ht="14.5" x14ac:dyDescent="0.35">
      <c r="A57" s="230" t="s">
        <v>372</v>
      </c>
      <c r="B57" s="233" t="s">
        <v>98</v>
      </c>
      <c r="C57" s="211" t="s">
        <v>27</v>
      </c>
      <c r="D57" s="212" t="s">
        <v>308</v>
      </c>
      <c r="E57" s="218">
        <v>0</v>
      </c>
      <c r="F57" s="218"/>
      <c r="G57" s="218"/>
      <c r="H57" s="192"/>
      <c r="I57" s="192"/>
      <c r="J57" s="192"/>
      <c r="K57" s="192"/>
      <c r="L57" s="19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1:34" ht="14.5" x14ac:dyDescent="0.35">
      <c r="A58" s="232"/>
      <c r="B58" s="231" t="s">
        <v>97</v>
      </c>
      <c r="C58" s="188" t="s">
        <v>28</v>
      </c>
      <c r="D58" s="193" t="s">
        <v>269</v>
      </c>
      <c r="E58" s="217"/>
      <c r="F58" s="217"/>
      <c r="G58" s="217"/>
      <c r="H58" s="192"/>
      <c r="I58" s="192"/>
      <c r="J58" s="192"/>
      <c r="K58" s="192"/>
      <c r="L58" s="19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:34" ht="14.5" x14ac:dyDescent="0.35">
      <c r="A59" s="230" t="s">
        <v>372</v>
      </c>
      <c r="B59" s="231" t="s">
        <v>97</v>
      </c>
      <c r="C59" s="206" t="s">
        <v>331</v>
      </c>
      <c r="D59" s="207" t="s">
        <v>283</v>
      </c>
      <c r="E59" s="219">
        <v>5</v>
      </c>
      <c r="F59" s="219">
        <v>3</v>
      </c>
      <c r="G59" s="216">
        <v>2</v>
      </c>
      <c r="H59" s="192"/>
      <c r="I59" s="192"/>
      <c r="J59" s="192"/>
      <c r="K59" s="192"/>
      <c r="L59" s="192"/>
    </row>
    <row r="60" spans="1:34" ht="14.5" x14ac:dyDescent="0.35">
      <c r="A60" s="232"/>
      <c r="B60" s="231" t="s">
        <v>97</v>
      </c>
      <c r="C60" s="188" t="s">
        <v>29</v>
      </c>
      <c r="D60" s="193" t="s">
        <v>270</v>
      </c>
      <c r="E60" s="217"/>
      <c r="F60" s="217"/>
      <c r="G60" s="217"/>
      <c r="H60" s="192"/>
      <c r="I60" s="192"/>
      <c r="J60" s="192"/>
      <c r="K60" s="192"/>
      <c r="L60" s="19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</row>
    <row r="61" spans="1:34" ht="14.5" x14ac:dyDescent="0.35">
      <c r="A61" s="230" t="s">
        <v>372</v>
      </c>
      <c r="B61" s="231" t="s">
        <v>97</v>
      </c>
      <c r="C61" s="198" t="s">
        <v>30</v>
      </c>
      <c r="D61" s="199" t="s">
        <v>198</v>
      </c>
      <c r="E61" s="219">
        <v>2</v>
      </c>
      <c r="F61" s="219">
        <v>2</v>
      </c>
      <c r="G61" s="216">
        <f t="shared" ref="G61:G64" si="16">E61-2</f>
        <v>0</v>
      </c>
      <c r="H61" s="192"/>
      <c r="I61" s="192"/>
      <c r="J61" s="192"/>
      <c r="K61" s="192"/>
      <c r="L61" s="19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</row>
    <row r="62" spans="1:34" s="146" customFormat="1" ht="14.5" x14ac:dyDescent="0.35">
      <c r="A62" s="230" t="s">
        <v>372</v>
      </c>
      <c r="B62" s="231" t="s">
        <v>97</v>
      </c>
      <c r="C62" s="198" t="s">
        <v>82</v>
      </c>
      <c r="D62" s="199" t="s">
        <v>271</v>
      </c>
      <c r="E62" s="219">
        <v>4</v>
      </c>
      <c r="F62" s="219">
        <v>2</v>
      </c>
      <c r="G62" s="216">
        <f t="shared" si="16"/>
        <v>2</v>
      </c>
      <c r="H62" s="192"/>
      <c r="I62" s="192"/>
      <c r="J62" s="192"/>
      <c r="K62" s="192"/>
      <c r="L62" s="19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</row>
    <row r="63" spans="1:34" ht="14.5" x14ac:dyDescent="0.35">
      <c r="A63" s="230" t="s">
        <v>372</v>
      </c>
      <c r="B63" s="231" t="s">
        <v>97</v>
      </c>
      <c r="C63" s="198" t="s">
        <v>65</v>
      </c>
      <c r="D63" s="199" t="s">
        <v>272</v>
      </c>
      <c r="E63" s="219">
        <v>2</v>
      </c>
      <c r="F63" s="219">
        <v>2</v>
      </c>
      <c r="G63" s="216">
        <f t="shared" si="16"/>
        <v>0</v>
      </c>
      <c r="H63" s="192"/>
      <c r="I63" s="192"/>
      <c r="J63" s="192"/>
      <c r="K63" s="192"/>
      <c r="L63" s="19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</row>
    <row r="64" spans="1:34" s="146" customFormat="1" ht="14.5" x14ac:dyDescent="0.35">
      <c r="A64" s="230" t="s">
        <v>372</v>
      </c>
      <c r="B64" s="231" t="s">
        <v>97</v>
      </c>
      <c r="C64" s="198" t="s">
        <v>95</v>
      </c>
      <c r="D64" s="199" t="s">
        <v>273</v>
      </c>
      <c r="E64" s="219">
        <v>2</v>
      </c>
      <c r="F64" s="219">
        <v>2</v>
      </c>
      <c r="G64" s="216">
        <f t="shared" si="16"/>
        <v>0</v>
      </c>
      <c r="H64" s="192"/>
      <c r="I64" s="192"/>
      <c r="J64" s="192"/>
      <c r="K64" s="192"/>
      <c r="L64" s="19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</row>
    <row r="65" spans="1:34" s="146" customFormat="1" ht="14.5" x14ac:dyDescent="0.35">
      <c r="A65" s="230" t="s">
        <v>372</v>
      </c>
      <c r="B65" s="231" t="s">
        <v>97</v>
      </c>
      <c r="C65" s="200" t="s">
        <v>203</v>
      </c>
      <c r="D65" s="201" t="s">
        <v>198</v>
      </c>
      <c r="E65" s="220">
        <v>0</v>
      </c>
      <c r="F65" s="220"/>
      <c r="G65" s="220"/>
      <c r="H65" s="192" t="s">
        <v>365</v>
      </c>
      <c r="I65" s="192"/>
      <c r="J65" s="192"/>
      <c r="K65" s="192"/>
      <c r="L65" s="19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</row>
    <row r="66" spans="1:34" ht="14.5" x14ac:dyDescent="0.35">
      <c r="A66" s="230" t="s">
        <v>372</v>
      </c>
      <c r="B66" s="231" t="s">
        <v>97</v>
      </c>
      <c r="C66" s="198" t="s">
        <v>31</v>
      </c>
      <c r="D66" s="199" t="s">
        <v>274</v>
      </c>
      <c r="E66" s="219">
        <v>2</v>
      </c>
      <c r="F66" s="219">
        <v>2</v>
      </c>
      <c r="G66" s="216">
        <f t="shared" ref="G66" si="17">E66-2</f>
        <v>0</v>
      </c>
      <c r="H66" s="192"/>
      <c r="I66" s="192"/>
      <c r="J66" s="192"/>
      <c r="K66" s="192"/>
      <c r="L66" s="19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</row>
    <row r="67" spans="1:34" ht="14.5" x14ac:dyDescent="0.35">
      <c r="A67" s="232"/>
      <c r="B67" s="231" t="s">
        <v>97</v>
      </c>
      <c r="C67" s="188" t="s">
        <v>32</v>
      </c>
      <c r="D67" s="193" t="s">
        <v>275</v>
      </c>
      <c r="E67" s="217"/>
      <c r="F67" s="217"/>
      <c r="G67" s="217"/>
      <c r="H67" s="192"/>
      <c r="I67" s="192"/>
      <c r="J67" s="192"/>
      <c r="K67" s="192"/>
      <c r="L67" s="19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</row>
    <row r="68" spans="1:34" ht="14.5" x14ac:dyDescent="0.35">
      <c r="A68" s="230" t="s">
        <v>372</v>
      </c>
      <c r="B68" s="233" t="s">
        <v>98</v>
      </c>
      <c r="C68" s="211" t="s">
        <v>66</v>
      </c>
      <c r="D68" s="212" t="s">
        <v>276</v>
      </c>
      <c r="E68" s="218">
        <v>0</v>
      </c>
      <c r="F68" s="218"/>
      <c r="G68" s="218"/>
      <c r="H68" s="192"/>
      <c r="I68" s="192"/>
      <c r="J68" s="192"/>
      <c r="K68" s="192"/>
      <c r="L68" s="19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</row>
    <row r="69" spans="1:34" s="146" customFormat="1" ht="14.5" x14ac:dyDescent="0.35">
      <c r="A69" s="232"/>
      <c r="B69" s="231" t="s">
        <v>97</v>
      </c>
      <c r="C69" s="188" t="s">
        <v>83</v>
      </c>
      <c r="D69" s="193" t="s">
        <v>277</v>
      </c>
      <c r="E69" s="217"/>
      <c r="F69" s="217"/>
      <c r="G69" s="217"/>
      <c r="H69" s="192"/>
      <c r="I69" s="192"/>
      <c r="J69" s="192"/>
      <c r="K69" s="192"/>
      <c r="L69" s="19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:34" s="146" customFormat="1" ht="14.5" x14ac:dyDescent="0.35">
      <c r="A70" s="232"/>
      <c r="B70" s="231" t="s">
        <v>97</v>
      </c>
      <c r="C70" s="188" t="s">
        <v>33</v>
      </c>
      <c r="D70" s="193" t="s">
        <v>278</v>
      </c>
      <c r="E70" s="217"/>
      <c r="F70" s="217"/>
      <c r="G70" s="217"/>
      <c r="H70" s="192"/>
      <c r="I70" s="192"/>
      <c r="J70" s="192"/>
      <c r="K70" s="192"/>
      <c r="L70" s="19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:34" s="146" customFormat="1" ht="14.5" x14ac:dyDescent="0.35">
      <c r="A71" s="230" t="s">
        <v>372</v>
      </c>
      <c r="B71" s="231" t="s">
        <v>97</v>
      </c>
      <c r="C71" s="198" t="s">
        <v>195</v>
      </c>
      <c r="D71" s="199" t="s">
        <v>190</v>
      </c>
      <c r="E71" s="219">
        <v>2</v>
      </c>
      <c r="F71" s="219">
        <v>2</v>
      </c>
      <c r="G71" s="216">
        <f t="shared" ref="G71" si="18">E71-2</f>
        <v>0</v>
      </c>
      <c r="H71" s="192"/>
      <c r="I71" s="192"/>
      <c r="J71" s="192"/>
      <c r="K71" s="192"/>
      <c r="L71" s="19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</row>
    <row r="72" spans="1:34" s="146" customFormat="1" ht="14.5" x14ac:dyDescent="0.35">
      <c r="A72" s="230" t="s">
        <v>372</v>
      </c>
      <c r="B72" s="231" t="s">
        <v>97</v>
      </c>
      <c r="C72" s="198" t="s">
        <v>34</v>
      </c>
      <c r="D72" s="199" t="s">
        <v>248</v>
      </c>
      <c r="E72" s="219">
        <v>2</v>
      </c>
      <c r="F72" s="219">
        <v>2</v>
      </c>
      <c r="G72" s="216">
        <f t="shared" ref="G72:G73" si="19">E72-2</f>
        <v>0</v>
      </c>
      <c r="H72" s="192"/>
      <c r="I72" s="192"/>
      <c r="J72" s="192"/>
      <c r="K72" s="192"/>
      <c r="L72" s="19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</row>
    <row r="73" spans="1:34" ht="14.5" x14ac:dyDescent="0.35">
      <c r="A73" s="230" t="s">
        <v>372</v>
      </c>
      <c r="B73" s="231" t="s">
        <v>97</v>
      </c>
      <c r="C73" s="198" t="s">
        <v>35</v>
      </c>
      <c r="D73" s="199" t="s">
        <v>301</v>
      </c>
      <c r="E73" s="219">
        <v>2</v>
      </c>
      <c r="F73" s="219">
        <v>2</v>
      </c>
      <c r="G73" s="216">
        <f t="shared" si="19"/>
        <v>0</v>
      </c>
      <c r="H73" s="192"/>
      <c r="I73" s="192"/>
      <c r="J73" s="192"/>
      <c r="K73" s="192"/>
      <c r="L73" s="19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</row>
    <row r="74" spans="1:34" s="146" customFormat="1" ht="14.5" x14ac:dyDescent="0.35">
      <c r="A74" s="230" t="s">
        <v>372</v>
      </c>
      <c r="B74" s="231" t="s">
        <v>97</v>
      </c>
      <c r="C74" s="198" t="s">
        <v>36</v>
      </c>
      <c r="D74" s="199" t="s">
        <v>290</v>
      </c>
      <c r="E74" s="219">
        <v>5</v>
      </c>
      <c r="F74" s="219">
        <v>4</v>
      </c>
      <c r="G74" s="216">
        <v>1</v>
      </c>
      <c r="H74" s="192"/>
      <c r="I74" s="192"/>
      <c r="J74" s="192"/>
      <c r="K74" s="192"/>
      <c r="L74" s="19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</row>
    <row r="75" spans="1:34" s="146" customFormat="1" ht="14.5" x14ac:dyDescent="0.35">
      <c r="A75" s="230" t="s">
        <v>372</v>
      </c>
      <c r="B75" s="231" t="s">
        <v>97</v>
      </c>
      <c r="C75" s="244" t="s">
        <v>319</v>
      </c>
      <c r="D75" s="244" t="s">
        <v>261</v>
      </c>
      <c r="E75" s="220">
        <v>0</v>
      </c>
      <c r="F75" s="220"/>
      <c r="G75" s="220"/>
      <c r="H75" s="192" t="s">
        <v>378</v>
      </c>
      <c r="I75" s="192"/>
      <c r="J75" s="192"/>
      <c r="K75" s="192"/>
      <c r="L75" s="19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1:34" s="146" customFormat="1" ht="14.5" x14ac:dyDescent="0.35">
      <c r="A76" s="230" t="s">
        <v>372</v>
      </c>
      <c r="B76" s="231" t="s">
        <v>97</v>
      </c>
      <c r="C76" s="200" t="s">
        <v>37</v>
      </c>
      <c r="D76" s="201" t="s">
        <v>291</v>
      </c>
      <c r="E76" s="220">
        <v>0</v>
      </c>
      <c r="F76" s="220"/>
      <c r="G76" s="220"/>
      <c r="H76" s="192" t="s">
        <v>359</v>
      </c>
      <c r="I76" s="192"/>
      <c r="J76" s="192"/>
      <c r="K76" s="192"/>
      <c r="L76" s="19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</row>
    <row r="77" spans="1:34" s="146" customFormat="1" ht="14.5" x14ac:dyDescent="0.35">
      <c r="A77" s="232"/>
      <c r="B77" s="231" t="s">
        <v>97</v>
      </c>
      <c r="C77" s="188" t="s">
        <v>204</v>
      </c>
      <c r="D77" s="193" t="s">
        <v>228</v>
      </c>
      <c r="E77" s="217"/>
      <c r="F77" s="217"/>
      <c r="G77" s="217"/>
      <c r="H77" s="192"/>
      <c r="I77" s="192"/>
      <c r="J77" s="192"/>
      <c r="K77" s="192"/>
      <c r="L77" s="19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</row>
    <row r="78" spans="1:34" s="146" customFormat="1" ht="14.5" x14ac:dyDescent="0.35">
      <c r="A78" s="230" t="s">
        <v>372</v>
      </c>
      <c r="B78" s="233" t="s">
        <v>98</v>
      </c>
      <c r="C78" s="211" t="s">
        <v>40</v>
      </c>
      <c r="D78" s="212" t="s">
        <v>305</v>
      </c>
      <c r="E78" s="218">
        <v>0</v>
      </c>
      <c r="F78" s="218"/>
      <c r="G78" s="218"/>
      <c r="H78" s="192"/>
      <c r="I78" s="192"/>
      <c r="J78" s="192"/>
      <c r="K78" s="192"/>
      <c r="L78" s="19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</row>
    <row r="79" spans="1:34" s="146" customFormat="1" ht="14.5" x14ac:dyDescent="0.35">
      <c r="A79" s="232"/>
      <c r="B79" s="231" t="s">
        <v>97</v>
      </c>
      <c r="C79" s="188" t="s">
        <v>41</v>
      </c>
      <c r="D79" s="193" t="s">
        <v>278</v>
      </c>
      <c r="E79" s="217"/>
      <c r="F79" s="217"/>
      <c r="G79" s="217"/>
      <c r="H79" s="192"/>
      <c r="I79" s="192"/>
      <c r="J79" s="192"/>
      <c r="K79" s="192"/>
      <c r="L79" s="19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</row>
    <row r="80" spans="1:34" ht="14.5" x14ac:dyDescent="0.35">
      <c r="A80" s="230" t="s">
        <v>372</v>
      </c>
      <c r="B80" s="231" t="s">
        <v>97</v>
      </c>
      <c r="C80" s="198" t="s">
        <v>68</v>
      </c>
      <c r="D80" s="199" t="s">
        <v>186</v>
      </c>
      <c r="E80" s="219">
        <v>2</v>
      </c>
      <c r="F80" s="219">
        <v>2</v>
      </c>
      <c r="G80" s="216">
        <f t="shared" ref="G80" si="20">E80-2</f>
        <v>0</v>
      </c>
      <c r="H80" s="192"/>
      <c r="I80" s="192"/>
      <c r="J80" s="192"/>
      <c r="K80" s="192"/>
      <c r="L80" s="19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1:34" ht="14.5" x14ac:dyDescent="0.35">
      <c r="A81" s="230" t="s">
        <v>372</v>
      </c>
      <c r="B81" s="231" t="s">
        <v>97</v>
      </c>
      <c r="C81" s="208" t="s">
        <v>332</v>
      </c>
      <c r="D81" s="209" t="s">
        <v>349</v>
      </c>
      <c r="E81" s="220">
        <v>0</v>
      </c>
      <c r="F81" s="220"/>
      <c r="G81" s="220"/>
      <c r="H81" s="192" t="s">
        <v>364</v>
      </c>
      <c r="I81" s="192"/>
      <c r="J81" s="192"/>
      <c r="K81" s="192"/>
      <c r="L81" s="192"/>
    </row>
    <row r="82" spans="1:34" ht="14.5" x14ac:dyDescent="0.35">
      <c r="A82" s="230" t="s">
        <v>372</v>
      </c>
      <c r="B82" s="231" t="s">
        <v>97</v>
      </c>
      <c r="C82" s="198" t="s">
        <v>42</v>
      </c>
      <c r="D82" s="199" t="s">
        <v>185</v>
      </c>
      <c r="E82" s="219">
        <v>2</v>
      </c>
      <c r="F82" s="219">
        <v>2</v>
      </c>
      <c r="G82" s="216">
        <f t="shared" ref="G82" si="21">E82-2</f>
        <v>0</v>
      </c>
      <c r="H82" s="192"/>
      <c r="I82" s="192"/>
      <c r="J82" s="192"/>
      <c r="K82" s="192"/>
      <c r="L82" s="19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</row>
    <row r="83" spans="1:34" ht="14.5" x14ac:dyDescent="0.35">
      <c r="A83" s="232"/>
      <c r="B83" s="231" t="s">
        <v>97</v>
      </c>
      <c r="C83" s="188" t="s">
        <v>43</v>
      </c>
      <c r="D83" s="193" t="s">
        <v>292</v>
      </c>
      <c r="E83" s="217"/>
      <c r="F83" s="217"/>
      <c r="G83" s="217"/>
      <c r="H83" s="192"/>
      <c r="I83" s="192"/>
      <c r="J83" s="192"/>
      <c r="K83" s="192"/>
      <c r="L83" s="19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</row>
    <row r="84" spans="1:34" ht="14.5" x14ac:dyDescent="0.35">
      <c r="A84" s="230" t="s">
        <v>372</v>
      </c>
      <c r="B84" s="231" t="s">
        <v>97</v>
      </c>
      <c r="C84" s="196" t="s">
        <v>333</v>
      </c>
      <c r="D84" s="197" t="s">
        <v>350</v>
      </c>
      <c r="E84" s="219">
        <v>5</v>
      </c>
      <c r="F84" s="219">
        <v>2</v>
      </c>
      <c r="G84" s="216">
        <f t="shared" ref="G84" si="22">E84-2</f>
        <v>3</v>
      </c>
      <c r="H84" s="192"/>
      <c r="I84" s="192"/>
      <c r="J84" s="192"/>
      <c r="K84" s="192"/>
      <c r="L84" s="192"/>
    </row>
    <row r="85" spans="1:34" ht="14.5" x14ac:dyDescent="0.35">
      <c r="A85" s="232"/>
      <c r="B85" s="231" t="s">
        <v>97</v>
      </c>
      <c r="C85" s="188" t="s">
        <v>216</v>
      </c>
      <c r="D85" s="193" t="s">
        <v>293</v>
      </c>
      <c r="E85" s="217"/>
      <c r="F85" s="217"/>
      <c r="G85" s="217"/>
      <c r="H85" s="192"/>
      <c r="I85" s="192"/>
      <c r="J85" s="192"/>
      <c r="K85" s="192"/>
      <c r="L85" s="19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</row>
    <row r="86" spans="1:34" s="146" customFormat="1" ht="14.5" x14ac:dyDescent="0.35">
      <c r="A86" s="230" t="s">
        <v>372</v>
      </c>
      <c r="B86" s="233" t="s">
        <v>98</v>
      </c>
      <c r="C86" s="211" t="s">
        <v>44</v>
      </c>
      <c r="D86" s="212" t="s">
        <v>286</v>
      </c>
      <c r="E86" s="218">
        <v>0</v>
      </c>
      <c r="F86" s="218"/>
      <c r="G86" s="218"/>
      <c r="H86" s="192"/>
      <c r="I86" s="192"/>
      <c r="J86" s="192"/>
      <c r="K86" s="192"/>
      <c r="L86" s="19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</row>
    <row r="87" spans="1:34" ht="14.5" x14ac:dyDescent="0.35">
      <c r="A87" s="230" t="s">
        <v>372</v>
      </c>
      <c r="B87" s="231" t="s">
        <v>97</v>
      </c>
      <c r="C87" s="198" t="s">
        <v>69</v>
      </c>
      <c r="D87" s="199" t="s">
        <v>293</v>
      </c>
      <c r="E87" s="219">
        <v>2</v>
      </c>
      <c r="F87" s="219">
        <v>2</v>
      </c>
      <c r="G87" s="216">
        <f t="shared" ref="G87" si="23">E87-2</f>
        <v>0</v>
      </c>
      <c r="H87" s="192"/>
      <c r="I87" s="192"/>
      <c r="J87" s="192"/>
      <c r="K87" s="192"/>
      <c r="L87" s="19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</row>
    <row r="88" spans="1:34" ht="14.5" x14ac:dyDescent="0.35">
      <c r="A88" s="232"/>
      <c r="B88" s="231" t="s">
        <v>97</v>
      </c>
      <c r="C88" s="194" t="s">
        <v>334</v>
      </c>
      <c r="D88" s="195" t="s">
        <v>351</v>
      </c>
      <c r="E88" s="217"/>
      <c r="F88" s="217"/>
      <c r="G88" s="217"/>
      <c r="H88" s="192"/>
      <c r="I88" s="192"/>
      <c r="J88" s="192"/>
      <c r="K88" s="192"/>
      <c r="L88" s="192"/>
    </row>
    <row r="89" spans="1:34" ht="14.5" x14ac:dyDescent="0.35">
      <c r="A89" s="230" t="s">
        <v>372</v>
      </c>
      <c r="B89" s="231" t="s">
        <v>97</v>
      </c>
      <c r="C89" s="206" t="s">
        <v>344</v>
      </c>
      <c r="D89" s="207" t="s">
        <v>352</v>
      </c>
      <c r="E89" s="219">
        <v>5</v>
      </c>
      <c r="F89" s="219">
        <v>2</v>
      </c>
      <c r="G89" s="216">
        <f t="shared" ref="G89:G91" si="24">E89-2</f>
        <v>3</v>
      </c>
      <c r="H89" s="192"/>
      <c r="I89" s="192"/>
      <c r="J89" s="192"/>
      <c r="K89" s="192"/>
      <c r="L89" s="192"/>
    </row>
    <row r="90" spans="1:34" s="146" customFormat="1" ht="14.5" x14ac:dyDescent="0.35">
      <c r="A90" s="230" t="s">
        <v>372</v>
      </c>
      <c r="B90" s="231" t="s">
        <v>97</v>
      </c>
      <c r="C90" s="198" t="s">
        <v>84</v>
      </c>
      <c r="D90" s="199" t="s">
        <v>294</v>
      </c>
      <c r="E90" s="219">
        <v>2</v>
      </c>
      <c r="F90" s="219">
        <v>2</v>
      </c>
      <c r="G90" s="216">
        <f t="shared" si="24"/>
        <v>0</v>
      </c>
      <c r="H90" s="192"/>
      <c r="I90" s="192"/>
      <c r="J90" s="192"/>
      <c r="K90" s="192"/>
      <c r="L90" s="19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</row>
    <row r="91" spans="1:34" s="146" customFormat="1" ht="14.5" x14ac:dyDescent="0.35">
      <c r="A91" s="230" t="s">
        <v>372</v>
      </c>
      <c r="B91" s="231" t="s">
        <v>97</v>
      </c>
      <c r="C91" s="198" t="s">
        <v>313</v>
      </c>
      <c r="D91" s="199" t="s">
        <v>314</v>
      </c>
      <c r="E91" s="219">
        <v>2</v>
      </c>
      <c r="F91" s="219">
        <v>2</v>
      </c>
      <c r="G91" s="216">
        <f t="shared" si="24"/>
        <v>0</v>
      </c>
      <c r="H91" s="192"/>
      <c r="I91" s="192"/>
      <c r="J91" s="192"/>
      <c r="K91" s="192"/>
      <c r="L91" s="19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</row>
    <row r="92" spans="1:34" ht="14.5" x14ac:dyDescent="0.35">
      <c r="A92" s="230" t="s">
        <v>372</v>
      </c>
      <c r="B92" s="231" t="s">
        <v>97</v>
      </c>
      <c r="C92" s="198" t="s">
        <v>70</v>
      </c>
      <c r="D92" s="199" t="s">
        <v>300</v>
      </c>
      <c r="E92" s="219">
        <v>2</v>
      </c>
      <c r="F92" s="219">
        <v>2</v>
      </c>
      <c r="G92" s="216">
        <f t="shared" ref="G92" si="25">E92-2</f>
        <v>0</v>
      </c>
      <c r="H92" s="192"/>
      <c r="I92" s="192"/>
      <c r="J92" s="192"/>
      <c r="K92" s="192"/>
      <c r="L92" s="19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</row>
    <row r="93" spans="1:34" ht="14.5" x14ac:dyDescent="0.35">
      <c r="A93" s="232"/>
      <c r="B93" s="231" t="s">
        <v>97</v>
      </c>
      <c r="C93" s="188" t="s">
        <v>154</v>
      </c>
      <c r="D93" s="193" t="s">
        <v>295</v>
      </c>
      <c r="E93" s="217"/>
      <c r="F93" s="217"/>
      <c r="G93" s="217"/>
      <c r="H93" s="192"/>
      <c r="I93" s="192"/>
      <c r="J93" s="192"/>
      <c r="K93" s="192"/>
      <c r="L93" s="19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</row>
    <row r="94" spans="1:34" ht="14.5" x14ac:dyDescent="0.35">
      <c r="A94" s="230" t="s">
        <v>372</v>
      </c>
      <c r="B94" s="231" t="s">
        <v>97</v>
      </c>
      <c r="C94" s="200" t="s">
        <v>46</v>
      </c>
      <c r="D94" s="201" t="s">
        <v>296</v>
      </c>
      <c r="E94" s="220">
        <v>0</v>
      </c>
      <c r="F94" s="220"/>
      <c r="G94" s="220"/>
      <c r="H94" s="192" t="s">
        <v>365</v>
      </c>
      <c r="I94" s="192"/>
      <c r="J94" s="192"/>
      <c r="K94" s="192"/>
      <c r="L94" s="19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</row>
    <row r="95" spans="1:34" ht="14.5" x14ac:dyDescent="0.35">
      <c r="A95" s="230" t="s">
        <v>372</v>
      </c>
      <c r="B95" s="231" t="s">
        <v>97</v>
      </c>
      <c r="C95" s="200" t="s">
        <v>48</v>
      </c>
      <c r="D95" s="201" t="s">
        <v>297</v>
      </c>
      <c r="E95" s="220">
        <v>0</v>
      </c>
      <c r="F95" s="220"/>
      <c r="G95" s="220"/>
      <c r="H95" s="192" t="s">
        <v>358</v>
      </c>
      <c r="I95" s="192"/>
      <c r="J95" s="192"/>
      <c r="K95" s="192"/>
      <c r="L95" s="19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</row>
    <row r="96" spans="1:34" s="146" customFormat="1" ht="14.5" x14ac:dyDescent="0.35">
      <c r="A96" s="230" t="s">
        <v>372</v>
      </c>
      <c r="B96" s="231" t="s">
        <v>97</v>
      </c>
      <c r="C96" s="200" t="s">
        <v>49</v>
      </c>
      <c r="D96" s="201" t="s">
        <v>298</v>
      </c>
      <c r="E96" s="220">
        <v>0</v>
      </c>
      <c r="F96" s="220"/>
      <c r="G96" s="220"/>
      <c r="H96" s="192" t="s">
        <v>359</v>
      </c>
      <c r="I96" s="192"/>
      <c r="J96" s="192"/>
      <c r="K96" s="192"/>
      <c r="L96" s="19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</row>
    <row r="97" spans="1:34" ht="14.5" x14ac:dyDescent="0.35">
      <c r="A97" s="232"/>
      <c r="B97" s="231" t="s">
        <v>97</v>
      </c>
      <c r="C97" s="188" t="s">
        <v>86</v>
      </c>
      <c r="D97" s="193" t="s">
        <v>272</v>
      </c>
      <c r="E97" s="217"/>
      <c r="F97" s="217"/>
      <c r="G97" s="217"/>
      <c r="H97" s="192"/>
      <c r="I97" s="192"/>
      <c r="J97" s="192"/>
      <c r="K97" s="192"/>
      <c r="L97" s="19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</row>
    <row r="98" spans="1:34" ht="14.5" x14ac:dyDescent="0.35">
      <c r="A98" s="230" t="s">
        <v>372</v>
      </c>
      <c r="B98" s="231" t="s">
        <v>97</v>
      </c>
      <c r="C98" s="198" t="s">
        <v>87</v>
      </c>
      <c r="D98" s="199" t="s">
        <v>304</v>
      </c>
      <c r="E98" s="219">
        <v>2</v>
      </c>
      <c r="F98" s="219">
        <v>2</v>
      </c>
      <c r="G98" s="216">
        <f t="shared" ref="G98:G102" si="26">E98-2</f>
        <v>0</v>
      </c>
      <c r="H98" s="192"/>
      <c r="I98" s="192"/>
      <c r="J98" s="192"/>
      <c r="K98" s="192"/>
      <c r="L98" s="19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</row>
    <row r="99" spans="1:34" ht="14.5" x14ac:dyDescent="0.35">
      <c r="A99" s="230" t="s">
        <v>372</v>
      </c>
      <c r="B99" s="231" t="s">
        <v>97</v>
      </c>
      <c r="C99" s="198" t="s">
        <v>88</v>
      </c>
      <c r="D99" s="199" t="s">
        <v>299</v>
      </c>
      <c r="E99" s="219">
        <v>2</v>
      </c>
      <c r="F99" s="219">
        <v>2</v>
      </c>
      <c r="G99" s="216">
        <f t="shared" si="26"/>
        <v>0</v>
      </c>
      <c r="H99" s="192"/>
      <c r="I99" s="192"/>
      <c r="J99" s="192"/>
      <c r="K99" s="192"/>
      <c r="L99" s="19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</row>
    <row r="100" spans="1:34" ht="14.5" x14ac:dyDescent="0.35">
      <c r="A100" s="230" t="s">
        <v>372</v>
      </c>
      <c r="B100" s="231" t="s">
        <v>97</v>
      </c>
      <c r="C100" s="198" t="s">
        <v>311</v>
      </c>
      <c r="D100" s="199" t="s">
        <v>312</v>
      </c>
      <c r="E100" s="219">
        <v>2</v>
      </c>
      <c r="F100" s="219">
        <v>2</v>
      </c>
      <c r="G100" s="216">
        <f t="shared" si="26"/>
        <v>0</v>
      </c>
      <c r="H100" s="192"/>
      <c r="I100" s="192"/>
      <c r="J100" s="192"/>
      <c r="K100" s="192"/>
      <c r="L100" s="19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</row>
    <row r="101" spans="1:34" ht="14.5" x14ac:dyDescent="0.35">
      <c r="A101" s="230" t="s">
        <v>372</v>
      </c>
      <c r="B101" s="231" t="s">
        <v>97</v>
      </c>
      <c r="C101" s="206" t="s">
        <v>335</v>
      </c>
      <c r="D101" s="221" t="s">
        <v>114</v>
      </c>
      <c r="E101" s="219">
        <v>4</v>
      </c>
      <c r="F101" s="219">
        <v>2</v>
      </c>
      <c r="G101" s="216">
        <f t="shared" si="26"/>
        <v>2</v>
      </c>
      <c r="H101" s="192"/>
      <c r="I101" s="192"/>
      <c r="J101" s="192"/>
      <c r="K101" s="192"/>
      <c r="L101" s="192"/>
    </row>
    <row r="102" spans="1:34" ht="14.5" x14ac:dyDescent="0.35">
      <c r="A102" s="230" t="s">
        <v>372</v>
      </c>
      <c r="B102" s="231" t="s">
        <v>97</v>
      </c>
      <c r="C102" s="198" t="s">
        <v>50</v>
      </c>
      <c r="D102" s="199" t="s">
        <v>300</v>
      </c>
      <c r="E102" s="219">
        <v>2</v>
      </c>
      <c r="F102" s="219">
        <v>2</v>
      </c>
      <c r="G102" s="216">
        <f t="shared" si="26"/>
        <v>0</v>
      </c>
      <c r="H102" s="192"/>
      <c r="I102" s="192"/>
      <c r="J102" s="192"/>
      <c r="K102" s="192"/>
      <c r="L102" s="19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</row>
    <row r="103" spans="1:34" ht="14.5" x14ac:dyDescent="0.35">
      <c r="A103" s="230" t="s">
        <v>372</v>
      </c>
      <c r="B103" s="231" t="s">
        <v>97</v>
      </c>
      <c r="C103" s="200" t="s">
        <v>339</v>
      </c>
      <c r="D103" s="201" t="s">
        <v>341</v>
      </c>
      <c r="E103" s="220">
        <v>0</v>
      </c>
      <c r="F103" s="220"/>
      <c r="G103" s="220"/>
      <c r="H103" s="192" t="s">
        <v>359</v>
      </c>
      <c r="I103" s="192"/>
      <c r="J103" s="192"/>
      <c r="K103" s="192"/>
      <c r="L103" s="19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spans="1:34" ht="14.5" x14ac:dyDescent="0.35">
      <c r="A104" s="230" t="s">
        <v>372</v>
      </c>
      <c r="B104" s="231" t="s">
        <v>97</v>
      </c>
      <c r="C104" s="208" t="s">
        <v>345</v>
      </c>
      <c r="D104" s="209" t="s">
        <v>353</v>
      </c>
      <c r="E104" s="220">
        <v>0</v>
      </c>
      <c r="F104" s="220"/>
      <c r="G104" s="220"/>
      <c r="H104" s="192" t="s">
        <v>377</v>
      </c>
      <c r="I104" s="192"/>
      <c r="J104" s="192"/>
      <c r="K104" s="192"/>
      <c r="L104" s="192"/>
    </row>
    <row r="105" spans="1:34" ht="14.5" x14ac:dyDescent="0.35">
      <c r="A105" s="230" t="s">
        <v>372</v>
      </c>
      <c r="B105" s="231" t="s">
        <v>97</v>
      </c>
      <c r="C105" s="198" t="s">
        <v>51</v>
      </c>
      <c r="D105" s="199" t="s">
        <v>288</v>
      </c>
      <c r="E105" s="219">
        <v>2</v>
      </c>
      <c r="F105" s="219">
        <v>2</v>
      </c>
      <c r="G105" s="216">
        <f t="shared" ref="G105" si="27">E105-2</f>
        <v>0</v>
      </c>
      <c r="H105" s="192"/>
      <c r="I105" s="192"/>
      <c r="J105" s="192"/>
      <c r="K105" s="192"/>
      <c r="L105" s="19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</row>
    <row r="106" spans="1:34" ht="14.5" x14ac:dyDescent="0.35">
      <c r="A106" s="230" t="s">
        <v>372</v>
      </c>
      <c r="B106" s="231" t="s">
        <v>97</v>
      </c>
      <c r="C106" s="200" t="s">
        <v>54</v>
      </c>
      <c r="D106" s="201" t="s">
        <v>287</v>
      </c>
      <c r="E106" s="220">
        <v>0</v>
      </c>
      <c r="F106" s="220"/>
      <c r="G106" s="220"/>
      <c r="H106" s="192" t="s">
        <v>365</v>
      </c>
      <c r="I106" s="192"/>
      <c r="J106" s="192"/>
      <c r="K106" s="192"/>
      <c r="L106" s="19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</row>
    <row r="107" spans="1:34" ht="14.5" x14ac:dyDescent="0.35">
      <c r="A107" s="230" t="s">
        <v>372</v>
      </c>
      <c r="B107" s="231" t="s">
        <v>97</v>
      </c>
      <c r="C107" s="200" t="s">
        <v>55</v>
      </c>
      <c r="D107" s="201" t="s">
        <v>286</v>
      </c>
      <c r="E107" s="220">
        <v>0</v>
      </c>
      <c r="F107" s="220"/>
      <c r="G107" s="220"/>
      <c r="H107" s="192" t="s">
        <v>365</v>
      </c>
      <c r="I107" s="192"/>
      <c r="J107" s="192"/>
      <c r="K107" s="192"/>
      <c r="L107" s="19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1:34" ht="14.5" x14ac:dyDescent="0.35">
      <c r="A108" s="230" t="s">
        <v>372</v>
      </c>
      <c r="B108" s="231" t="s">
        <v>97</v>
      </c>
      <c r="C108" s="198" t="s">
        <v>189</v>
      </c>
      <c r="D108" s="199" t="s">
        <v>190</v>
      </c>
      <c r="E108" s="219">
        <v>2</v>
      </c>
      <c r="F108" s="219">
        <v>2</v>
      </c>
      <c r="G108" s="216">
        <f t="shared" ref="G108:G109" si="28">E108-2</f>
        <v>0</v>
      </c>
      <c r="H108" s="192"/>
      <c r="I108" s="192"/>
      <c r="J108" s="192"/>
      <c r="K108" s="192"/>
      <c r="L108" s="19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</row>
    <row r="109" spans="1:34" ht="14.5" x14ac:dyDescent="0.35">
      <c r="A109" s="230" t="s">
        <v>372</v>
      </c>
      <c r="B109" s="231" t="s">
        <v>97</v>
      </c>
      <c r="C109" s="198" t="s">
        <v>310</v>
      </c>
      <c r="D109" s="199" t="s">
        <v>186</v>
      </c>
      <c r="E109" s="219">
        <v>2</v>
      </c>
      <c r="F109" s="219">
        <v>2</v>
      </c>
      <c r="G109" s="216">
        <f t="shared" si="28"/>
        <v>0</v>
      </c>
      <c r="H109" s="192"/>
      <c r="I109" s="192"/>
      <c r="J109" s="192"/>
      <c r="K109" s="192"/>
      <c r="L109" s="19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</row>
    <row r="110" spans="1:34" ht="14.5" x14ac:dyDescent="0.35">
      <c r="A110" s="230" t="s">
        <v>372</v>
      </c>
      <c r="B110" s="233" t="s">
        <v>98</v>
      </c>
      <c r="C110" s="211" t="s">
        <v>57</v>
      </c>
      <c r="D110" s="212" t="s">
        <v>303</v>
      </c>
      <c r="E110" s="218">
        <v>0</v>
      </c>
      <c r="F110" s="218"/>
      <c r="G110" s="218"/>
      <c r="H110" s="192"/>
      <c r="I110" s="192"/>
      <c r="J110" s="192"/>
      <c r="K110" s="192"/>
      <c r="L110" s="19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</row>
    <row r="111" spans="1:34" ht="14.5" x14ac:dyDescent="0.35">
      <c r="A111" s="230" t="s">
        <v>372</v>
      </c>
      <c r="B111" s="231" t="s">
        <v>97</v>
      </c>
      <c r="C111" s="196" t="s">
        <v>336</v>
      </c>
      <c r="D111" s="197" t="s">
        <v>354</v>
      </c>
      <c r="E111" s="219">
        <v>7</v>
      </c>
      <c r="F111" s="219">
        <v>2</v>
      </c>
      <c r="G111" s="216">
        <f t="shared" ref="G111" si="29">E111-2</f>
        <v>5</v>
      </c>
      <c r="H111" s="192"/>
      <c r="I111" s="192"/>
      <c r="J111" s="192"/>
      <c r="K111" s="192"/>
      <c r="L111" s="192"/>
    </row>
    <row r="112" spans="1:34" ht="14.5" x14ac:dyDescent="0.35">
      <c r="A112" s="232"/>
      <c r="B112" s="231" t="s">
        <v>97</v>
      </c>
      <c r="C112" s="188" t="s">
        <v>89</v>
      </c>
      <c r="D112" s="193" t="s">
        <v>254</v>
      </c>
      <c r="E112" s="217"/>
      <c r="F112" s="217"/>
      <c r="G112" s="217"/>
      <c r="H112" s="192"/>
      <c r="I112" s="192"/>
      <c r="J112" s="192"/>
      <c r="K112" s="192"/>
      <c r="L112" s="19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1:34" ht="14.5" x14ac:dyDescent="0.35">
      <c r="A113" s="230" t="s">
        <v>372</v>
      </c>
      <c r="B113" s="229" t="s">
        <v>97</v>
      </c>
      <c r="C113" s="198" t="s">
        <v>90</v>
      </c>
      <c r="D113" s="199" t="s">
        <v>285</v>
      </c>
      <c r="E113" s="219">
        <v>4</v>
      </c>
      <c r="F113" s="219">
        <v>2</v>
      </c>
      <c r="G113" s="216">
        <f t="shared" ref="G113" si="30">E113-2</f>
        <v>2</v>
      </c>
      <c r="H113" s="192"/>
      <c r="I113" s="192"/>
      <c r="J113" s="192"/>
      <c r="K113" s="192"/>
      <c r="L113" s="19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1:34" ht="14.5" x14ac:dyDescent="0.35">
      <c r="A114" s="230" t="s">
        <v>372</v>
      </c>
      <c r="B114" s="231" t="s">
        <v>97</v>
      </c>
      <c r="C114" s="200" t="s">
        <v>58</v>
      </c>
      <c r="D114" s="201" t="s">
        <v>284</v>
      </c>
      <c r="E114" s="220">
        <v>0</v>
      </c>
      <c r="F114" s="220"/>
      <c r="G114" s="220"/>
      <c r="H114" s="192" t="s">
        <v>357</v>
      </c>
      <c r="I114" s="192"/>
      <c r="J114" s="192"/>
      <c r="K114" s="192"/>
      <c r="L114" s="19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1:34" ht="14.5" x14ac:dyDescent="0.35">
      <c r="A115" s="230" t="s">
        <v>372</v>
      </c>
      <c r="B115" s="233" t="s">
        <v>98</v>
      </c>
      <c r="C115" s="211" t="s">
        <v>59</v>
      </c>
      <c r="D115" s="212" t="s">
        <v>302</v>
      </c>
      <c r="E115" s="218">
        <v>0</v>
      </c>
      <c r="F115" s="218"/>
      <c r="G115" s="218"/>
      <c r="H115" s="192"/>
      <c r="I115" s="192"/>
      <c r="J115" s="192"/>
      <c r="K115" s="192"/>
      <c r="L115" s="19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1:34" ht="14.5" x14ac:dyDescent="0.35">
      <c r="A116" s="230" t="s">
        <v>372</v>
      </c>
      <c r="B116" s="231" t="s">
        <v>97</v>
      </c>
      <c r="C116" s="206" t="s">
        <v>337</v>
      </c>
      <c r="D116" s="207" t="s">
        <v>355</v>
      </c>
      <c r="E116" s="219">
        <v>2</v>
      </c>
      <c r="F116" s="219">
        <v>2</v>
      </c>
      <c r="G116" s="216">
        <f t="shared" ref="G116" si="31">E116-2</f>
        <v>0</v>
      </c>
      <c r="H116" s="192"/>
      <c r="I116" s="192"/>
      <c r="J116" s="192"/>
      <c r="K116" s="192"/>
      <c r="L116" s="192"/>
    </row>
    <row r="117" spans="1:34" ht="14.5" x14ac:dyDescent="0.35">
      <c r="A117" s="230" t="s">
        <v>372</v>
      </c>
      <c r="B117" s="231" t="s">
        <v>97</v>
      </c>
      <c r="C117" s="206" t="s">
        <v>338</v>
      </c>
      <c r="D117" s="207" t="s">
        <v>325</v>
      </c>
      <c r="E117" s="219">
        <v>3</v>
      </c>
      <c r="F117" s="219">
        <v>2</v>
      </c>
      <c r="G117" s="216">
        <f t="shared" ref="G117:G120" si="32">E117-2</f>
        <v>1</v>
      </c>
      <c r="H117" s="192"/>
      <c r="I117" s="192"/>
      <c r="J117" s="192"/>
      <c r="K117" s="192"/>
      <c r="L117" s="192"/>
    </row>
    <row r="118" spans="1:34" ht="14.5" x14ac:dyDescent="0.35">
      <c r="A118" s="230" t="s">
        <v>372</v>
      </c>
      <c r="B118" s="231" t="s">
        <v>97</v>
      </c>
      <c r="C118" s="198" t="s">
        <v>240</v>
      </c>
      <c r="D118" s="199" t="s">
        <v>309</v>
      </c>
      <c r="E118" s="219">
        <v>4</v>
      </c>
      <c r="F118" s="219">
        <v>2</v>
      </c>
      <c r="G118" s="216">
        <f t="shared" si="32"/>
        <v>2</v>
      </c>
      <c r="H118" s="192"/>
      <c r="I118" s="192"/>
      <c r="J118" s="192"/>
      <c r="K118" s="192"/>
      <c r="L118" s="19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1:34" ht="14.5" x14ac:dyDescent="0.35">
      <c r="A119" s="230" t="s">
        <v>372</v>
      </c>
      <c r="B119" s="231" t="s">
        <v>97</v>
      </c>
      <c r="C119" s="198" t="s">
        <v>238</v>
      </c>
      <c r="D119" s="199" t="s">
        <v>306</v>
      </c>
      <c r="E119" s="219">
        <v>2</v>
      </c>
      <c r="F119" s="219">
        <v>2</v>
      </c>
      <c r="G119" s="216">
        <f t="shared" si="32"/>
        <v>0</v>
      </c>
      <c r="H119" s="192"/>
      <c r="I119" s="192"/>
      <c r="J119" s="192"/>
      <c r="K119" s="192"/>
      <c r="L119" s="19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1:34" ht="14.5" x14ac:dyDescent="0.35">
      <c r="A120" s="230" t="s">
        <v>372</v>
      </c>
      <c r="B120" s="231" t="s">
        <v>97</v>
      </c>
      <c r="C120" s="198" t="s">
        <v>179</v>
      </c>
      <c r="D120" s="199" t="s">
        <v>283</v>
      </c>
      <c r="E120" s="219">
        <v>3</v>
      </c>
      <c r="F120" s="219">
        <v>2</v>
      </c>
      <c r="G120" s="216">
        <f t="shared" si="32"/>
        <v>1</v>
      </c>
      <c r="H120" s="192"/>
      <c r="I120" s="192"/>
      <c r="J120" s="192"/>
      <c r="K120" s="192"/>
      <c r="L120" s="19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1:34" ht="14.5" x14ac:dyDescent="0.35">
      <c r="A121" s="230" t="s">
        <v>372</v>
      </c>
      <c r="B121" s="231" t="s">
        <v>97</v>
      </c>
      <c r="C121" s="200" t="s">
        <v>209</v>
      </c>
      <c r="D121" s="201" t="s">
        <v>289</v>
      </c>
      <c r="E121" s="220">
        <v>0</v>
      </c>
      <c r="F121" s="220"/>
      <c r="G121" s="220"/>
      <c r="H121" s="192"/>
      <c r="I121" s="192"/>
      <c r="J121" s="192"/>
      <c r="K121" s="192"/>
      <c r="L121" s="19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1:34" ht="14.5" x14ac:dyDescent="0.35">
      <c r="A122" s="230" t="s">
        <v>372</v>
      </c>
      <c r="B122" s="231" t="s">
        <v>97</v>
      </c>
      <c r="C122" s="200" t="s">
        <v>91</v>
      </c>
      <c r="D122" s="201" t="s">
        <v>261</v>
      </c>
      <c r="E122" s="220">
        <v>0</v>
      </c>
      <c r="F122" s="220"/>
      <c r="G122" s="220"/>
      <c r="H122" s="192" t="s">
        <v>359</v>
      </c>
      <c r="I122" s="192"/>
      <c r="J122" s="192"/>
      <c r="K122" s="192"/>
      <c r="L122" s="192"/>
    </row>
    <row r="123" spans="1:34" ht="14.5" x14ac:dyDescent="0.35">
      <c r="A123" s="189"/>
      <c r="B123" s="189"/>
      <c r="C123" s="191"/>
      <c r="D123" s="191"/>
      <c r="E123" s="190"/>
      <c r="F123" s="190"/>
      <c r="G123" s="190"/>
      <c r="H123" s="190"/>
      <c r="I123" s="190"/>
      <c r="J123" s="190"/>
      <c r="K123" s="191"/>
      <c r="L123" s="191"/>
    </row>
    <row r="124" spans="1:34" ht="14.5" x14ac:dyDescent="0.35">
      <c r="A124" s="189"/>
      <c r="B124" s="189"/>
      <c r="C124" s="191"/>
      <c r="D124" s="191"/>
      <c r="E124" s="190"/>
      <c r="F124" s="190"/>
      <c r="G124" s="190"/>
      <c r="H124" s="190"/>
      <c r="I124" s="190"/>
      <c r="J124" s="190"/>
      <c r="K124" s="191"/>
      <c r="L124" s="191"/>
    </row>
    <row r="125" spans="1:34" ht="14.5" x14ac:dyDescent="0.35">
      <c r="A125" s="189"/>
      <c r="B125" s="189"/>
      <c r="C125" s="191"/>
      <c r="D125" s="191"/>
      <c r="E125" s="190"/>
      <c r="F125" s="190"/>
      <c r="G125" s="190"/>
      <c r="H125" s="190"/>
      <c r="I125" s="190"/>
      <c r="J125" s="190"/>
      <c r="K125" s="191"/>
      <c r="L125" s="191"/>
    </row>
    <row r="126" spans="1:34" ht="14.5" x14ac:dyDescent="0.35">
      <c r="A126" s="189"/>
      <c r="B126" s="189"/>
      <c r="C126" s="191"/>
      <c r="D126" s="191"/>
      <c r="E126" s="190"/>
      <c r="F126" s="190"/>
      <c r="G126" s="190"/>
      <c r="H126" s="190"/>
      <c r="I126" s="190"/>
      <c r="J126" s="190"/>
      <c r="K126" s="191"/>
      <c r="L126" s="191"/>
    </row>
    <row r="127" spans="1:34" ht="14.5" x14ac:dyDescent="0.35">
      <c r="A127" s="189"/>
      <c r="B127" s="189"/>
      <c r="C127" s="191"/>
      <c r="D127" s="191"/>
      <c r="E127" s="190"/>
      <c r="F127" s="190"/>
      <c r="G127" s="190"/>
      <c r="H127" s="190"/>
      <c r="I127" s="190"/>
      <c r="J127" s="190"/>
      <c r="K127" s="191"/>
      <c r="L127" s="191"/>
    </row>
    <row r="128" spans="1:34" ht="14.5" x14ac:dyDescent="0.35">
      <c r="A128" s="189"/>
      <c r="B128" s="189"/>
      <c r="C128" s="191"/>
      <c r="D128" s="191"/>
      <c r="E128" s="190"/>
      <c r="F128" s="190"/>
      <c r="G128" s="190"/>
      <c r="H128" s="190"/>
      <c r="I128" s="190"/>
      <c r="J128" s="190"/>
      <c r="K128" s="191"/>
      <c r="L128" s="191"/>
    </row>
    <row r="129" spans="1:12" ht="14.5" x14ac:dyDescent="0.35">
      <c r="A129" s="189"/>
      <c r="B129" s="189"/>
      <c r="C129" s="191"/>
      <c r="D129" s="191"/>
      <c r="E129" s="190"/>
      <c r="F129" s="190"/>
      <c r="G129" s="190"/>
      <c r="H129" s="190"/>
      <c r="I129" s="190"/>
      <c r="J129" s="190"/>
      <c r="K129" s="191"/>
      <c r="L129" s="191"/>
    </row>
    <row r="130" spans="1:12" ht="14.5" x14ac:dyDescent="0.35">
      <c r="A130" s="189"/>
      <c r="B130" s="189"/>
      <c r="C130" s="191"/>
      <c r="D130" s="191"/>
      <c r="E130" s="190"/>
      <c r="F130" s="190"/>
      <c r="G130" s="190"/>
      <c r="H130" s="190"/>
      <c r="I130" s="190"/>
      <c r="J130" s="190"/>
      <c r="K130" s="191"/>
      <c r="L130" s="191"/>
    </row>
    <row r="131" spans="1:12" ht="14.5" x14ac:dyDescent="0.35">
      <c r="A131" s="189"/>
      <c r="B131" s="189"/>
      <c r="C131" s="191"/>
      <c r="D131" s="191"/>
      <c r="E131" s="190"/>
      <c r="F131" s="190"/>
      <c r="G131" s="190"/>
      <c r="H131" s="190"/>
      <c r="I131" s="190"/>
      <c r="J131" s="190"/>
      <c r="K131" s="191"/>
      <c r="L131" s="191"/>
    </row>
    <row r="132" spans="1:12" ht="14.5" x14ac:dyDescent="0.35">
      <c r="A132" s="189"/>
      <c r="B132" s="189"/>
      <c r="C132" s="191"/>
      <c r="D132" s="191"/>
      <c r="E132" s="190"/>
      <c r="F132" s="190"/>
      <c r="G132" s="190"/>
      <c r="H132" s="190"/>
      <c r="I132" s="190"/>
      <c r="J132" s="190"/>
      <c r="K132" s="191"/>
      <c r="L132" s="191"/>
    </row>
    <row r="133" spans="1:12" ht="14.5" x14ac:dyDescent="0.35">
      <c r="A133" s="189"/>
      <c r="B133" s="189"/>
      <c r="C133" s="191"/>
      <c r="D133" s="191"/>
      <c r="E133" s="190"/>
      <c r="F133" s="190"/>
      <c r="G133" s="190"/>
      <c r="H133" s="190"/>
      <c r="I133" s="190"/>
      <c r="J133" s="190"/>
      <c r="K133" s="191"/>
      <c r="L133" s="191"/>
    </row>
    <row r="134" spans="1:12" ht="14.5" x14ac:dyDescent="0.35">
      <c r="A134" s="189"/>
      <c r="B134" s="189"/>
      <c r="C134" s="191"/>
      <c r="D134" s="191"/>
      <c r="E134" s="190"/>
      <c r="F134" s="190"/>
      <c r="G134" s="190"/>
      <c r="H134" s="190"/>
      <c r="I134" s="190"/>
      <c r="J134" s="190"/>
      <c r="K134" s="191"/>
      <c r="L134" s="191"/>
    </row>
    <row r="135" spans="1:12" ht="14.5" x14ac:dyDescent="0.35">
      <c r="A135" s="189"/>
      <c r="B135" s="189"/>
      <c r="C135" s="191"/>
      <c r="D135" s="191"/>
      <c r="E135" s="190"/>
      <c r="F135" s="190"/>
      <c r="G135" s="190"/>
      <c r="H135" s="190"/>
      <c r="I135" s="190"/>
      <c r="J135" s="190"/>
      <c r="K135" s="191"/>
      <c r="L135" s="191"/>
    </row>
    <row r="136" spans="1:12" ht="14.5" x14ac:dyDescent="0.35">
      <c r="A136" s="189"/>
      <c r="B136" s="189"/>
      <c r="C136" s="191"/>
      <c r="D136" s="191"/>
      <c r="E136" s="190"/>
      <c r="F136" s="190"/>
      <c r="G136" s="190"/>
      <c r="H136" s="190"/>
      <c r="I136" s="190"/>
      <c r="J136" s="190"/>
      <c r="K136" s="191"/>
      <c r="L136" s="191"/>
    </row>
    <row r="137" spans="1:12" ht="14.5" x14ac:dyDescent="0.35">
      <c r="A137" s="189"/>
      <c r="B137" s="189"/>
      <c r="C137" s="191"/>
      <c r="D137" s="191"/>
      <c r="E137" s="190"/>
      <c r="F137" s="190"/>
      <c r="G137" s="190"/>
      <c r="H137" s="190"/>
      <c r="I137" s="190"/>
      <c r="J137" s="190"/>
      <c r="K137" s="191"/>
      <c r="L137" s="191"/>
    </row>
    <row r="138" spans="1:12" ht="14.5" x14ac:dyDescent="0.35">
      <c r="A138" s="189"/>
      <c r="B138" s="189"/>
      <c r="C138" s="191"/>
      <c r="D138" s="191"/>
      <c r="E138" s="190"/>
      <c r="F138" s="190"/>
      <c r="G138" s="190"/>
      <c r="H138" s="190"/>
      <c r="I138" s="190"/>
      <c r="J138" s="190"/>
      <c r="K138" s="191"/>
      <c r="L138" s="191"/>
    </row>
    <row r="139" spans="1:12" ht="14.5" x14ac:dyDescent="0.35">
      <c r="A139" s="189"/>
      <c r="B139" s="189"/>
      <c r="C139" s="191"/>
      <c r="D139" s="191"/>
      <c r="E139" s="190"/>
      <c r="F139" s="190"/>
      <c r="G139" s="190"/>
      <c r="H139" s="190"/>
      <c r="I139" s="190"/>
      <c r="J139" s="190"/>
      <c r="K139" s="191"/>
      <c r="L139" s="191"/>
    </row>
    <row r="140" spans="1:12" ht="14.5" x14ac:dyDescent="0.35">
      <c r="A140" s="189"/>
      <c r="B140" s="189"/>
      <c r="C140" s="191"/>
      <c r="D140" s="191"/>
      <c r="E140" s="190"/>
      <c r="F140" s="190"/>
      <c r="G140" s="190"/>
      <c r="H140" s="190"/>
      <c r="I140" s="190"/>
      <c r="J140" s="190"/>
      <c r="K140" s="191"/>
      <c r="L140" s="191"/>
    </row>
    <row r="141" spans="1:12" ht="14.5" x14ac:dyDescent="0.35">
      <c r="A141" s="189"/>
      <c r="B141" s="189"/>
      <c r="C141" s="191"/>
      <c r="D141" s="191"/>
      <c r="E141" s="190"/>
      <c r="F141" s="190"/>
      <c r="G141" s="190"/>
      <c r="H141" s="190"/>
      <c r="I141" s="190"/>
      <c r="J141" s="190"/>
      <c r="K141" s="191"/>
      <c r="L141" s="191"/>
    </row>
    <row r="142" spans="1:12" ht="14.5" x14ac:dyDescent="0.35">
      <c r="A142" s="189"/>
      <c r="B142" s="189"/>
      <c r="C142" s="191"/>
      <c r="D142" s="191"/>
      <c r="E142" s="190"/>
      <c r="F142" s="190"/>
      <c r="G142" s="190"/>
      <c r="H142" s="190"/>
      <c r="I142" s="190"/>
      <c r="J142" s="190"/>
      <c r="K142" s="191"/>
      <c r="L142" s="191"/>
    </row>
    <row r="143" spans="1:12" ht="14.5" x14ac:dyDescent="0.35">
      <c r="A143" s="189"/>
      <c r="B143" s="189"/>
      <c r="C143" s="191"/>
      <c r="D143" s="191"/>
      <c r="E143" s="190"/>
      <c r="F143" s="190"/>
      <c r="G143" s="190"/>
      <c r="H143" s="190"/>
      <c r="I143" s="190"/>
      <c r="J143" s="190"/>
      <c r="K143" s="191"/>
      <c r="L143" s="191"/>
    </row>
    <row r="144" spans="1:12" ht="14.5" x14ac:dyDescent="0.35">
      <c r="A144" s="189"/>
      <c r="B144" s="189"/>
      <c r="C144" s="191"/>
      <c r="D144" s="191"/>
      <c r="E144" s="190"/>
      <c r="F144" s="190"/>
      <c r="G144" s="190"/>
      <c r="H144" s="190"/>
      <c r="I144" s="190"/>
      <c r="J144" s="190"/>
      <c r="K144" s="191"/>
      <c r="L144" s="191"/>
    </row>
    <row r="145" spans="1:12" ht="14.5" x14ac:dyDescent="0.35">
      <c r="A145" s="189"/>
      <c r="B145" s="189"/>
      <c r="C145" s="191"/>
      <c r="D145" s="191"/>
      <c r="E145" s="190"/>
      <c r="F145" s="190"/>
      <c r="G145" s="190"/>
      <c r="H145" s="190"/>
      <c r="I145" s="190"/>
      <c r="J145" s="190"/>
      <c r="K145" s="191"/>
      <c r="L145" s="191"/>
    </row>
    <row r="146" spans="1:12" ht="14.5" x14ac:dyDescent="0.35">
      <c r="A146" s="189"/>
      <c r="B146" s="189"/>
      <c r="C146" s="191"/>
      <c r="D146" s="191"/>
      <c r="E146" s="190"/>
      <c r="F146" s="190"/>
      <c r="G146" s="190"/>
      <c r="H146" s="190"/>
      <c r="I146" s="190"/>
      <c r="J146" s="190"/>
      <c r="K146" s="191"/>
      <c r="L146" s="191"/>
    </row>
    <row r="147" spans="1:12" ht="14.5" x14ac:dyDescent="0.35">
      <c r="A147" s="189"/>
      <c r="B147" s="189"/>
      <c r="C147" s="191"/>
      <c r="D147" s="191"/>
      <c r="E147" s="190"/>
      <c r="F147" s="190"/>
      <c r="G147" s="190"/>
      <c r="H147" s="190"/>
      <c r="I147" s="190"/>
      <c r="J147" s="190"/>
      <c r="K147" s="191"/>
      <c r="L147" s="191"/>
    </row>
    <row r="148" spans="1:12" ht="14.5" x14ac:dyDescent="0.35">
      <c r="A148" s="189"/>
      <c r="B148" s="189"/>
      <c r="C148" s="191"/>
      <c r="D148" s="191"/>
      <c r="E148" s="190"/>
      <c r="F148" s="190"/>
      <c r="G148" s="190"/>
      <c r="H148" s="190"/>
      <c r="I148" s="190"/>
      <c r="J148" s="190"/>
      <c r="K148" s="191"/>
      <c r="L148" s="191"/>
    </row>
    <row r="149" spans="1:12" ht="14.5" x14ac:dyDescent="0.35">
      <c r="A149" s="189"/>
      <c r="B149" s="189"/>
      <c r="C149" s="191"/>
      <c r="D149" s="191"/>
      <c r="E149" s="190"/>
      <c r="F149" s="190"/>
      <c r="G149" s="190"/>
      <c r="H149" s="190"/>
      <c r="I149" s="190"/>
      <c r="J149" s="190"/>
      <c r="K149" s="191"/>
      <c r="L149" s="191"/>
    </row>
    <row r="150" spans="1:12" ht="14.5" x14ac:dyDescent="0.35">
      <c r="A150" s="189"/>
      <c r="B150" s="189"/>
      <c r="C150" s="191"/>
      <c r="D150" s="191"/>
      <c r="E150" s="190"/>
      <c r="F150" s="190"/>
      <c r="G150" s="190"/>
      <c r="H150" s="190"/>
      <c r="I150" s="190"/>
      <c r="J150" s="190"/>
      <c r="K150" s="191"/>
      <c r="L150" s="191"/>
    </row>
    <row r="151" spans="1:12" ht="14.5" x14ac:dyDescent="0.35">
      <c r="A151" s="189"/>
      <c r="B151" s="189"/>
      <c r="C151" s="191"/>
      <c r="D151" s="191"/>
      <c r="E151" s="190"/>
      <c r="F151" s="190"/>
      <c r="G151" s="190"/>
      <c r="H151" s="190"/>
      <c r="I151" s="190"/>
      <c r="J151" s="190"/>
      <c r="K151" s="191"/>
      <c r="L151" s="191"/>
    </row>
    <row r="152" spans="1:12" ht="14.5" x14ac:dyDescent="0.35">
      <c r="A152" s="189"/>
      <c r="B152" s="189"/>
      <c r="C152" s="191"/>
      <c r="D152" s="191"/>
      <c r="E152" s="190"/>
      <c r="F152" s="190"/>
      <c r="G152" s="190"/>
      <c r="H152" s="190"/>
      <c r="I152" s="190"/>
      <c r="J152" s="190"/>
      <c r="K152" s="191"/>
      <c r="L152" s="191"/>
    </row>
    <row r="153" spans="1:12" ht="14.5" x14ac:dyDescent="0.35">
      <c r="A153" s="189"/>
      <c r="B153" s="189"/>
      <c r="C153" s="191"/>
      <c r="D153" s="191"/>
      <c r="E153" s="190"/>
      <c r="F153" s="190"/>
      <c r="G153" s="190"/>
      <c r="H153" s="190"/>
      <c r="I153" s="190"/>
      <c r="J153" s="190"/>
      <c r="K153" s="191"/>
      <c r="L153" s="191"/>
    </row>
    <row r="154" spans="1:12" ht="14.5" x14ac:dyDescent="0.35">
      <c r="A154" s="189"/>
      <c r="B154" s="189"/>
      <c r="C154" s="191"/>
      <c r="D154" s="191"/>
      <c r="E154" s="190"/>
      <c r="F154" s="190"/>
      <c r="G154" s="190"/>
      <c r="H154" s="190"/>
      <c r="I154" s="190"/>
      <c r="J154" s="190"/>
      <c r="K154" s="191"/>
      <c r="L154" s="191"/>
    </row>
    <row r="155" spans="1:12" ht="14.5" x14ac:dyDescent="0.35">
      <c r="A155" s="189"/>
      <c r="B155" s="189"/>
      <c r="C155" s="191"/>
      <c r="D155" s="191"/>
      <c r="E155" s="190"/>
      <c r="F155" s="190"/>
      <c r="G155" s="190"/>
      <c r="H155" s="190"/>
      <c r="I155" s="190"/>
      <c r="J155" s="190"/>
      <c r="K155" s="191"/>
      <c r="L155" s="191"/>
    </row>
    <row r="156" spans="1:12" ht="14.5" x14ac:dyDescent="0.35">
      <c r="A156" s="189"/>
      <c r="B156" s="189"/>
      <c r="C156" s="191"/>
      <c r="D156" s="191"/>
      <c r="E156" s="190"/>
      <c r="F156" s="190"/>
      <c r="G156" s="190"/>
      <c r="H156" s="190"/>
      <c r="I156" s="190"/>
      <c r="J156" s="190"/>
      <c r="K156" s="191"/>
      <c r="L156" s="191"/>
    </row>
    <row r="157" spans="1:12" ht="14.5" x14ac:dyDescent="0.35">
      <c r="A157" s="189"/>
      <c r="B157" s="189"/>
      <c r="C157" s="191"/>
      <c r="D157" s="191"/>
      <c r="E157" s="190"/>
      <c r="F157" s="190"/>
      <c r="G157" s="190"/>
      <c r="H157" s="190"/>
      <c r="I157" s="190"/>
      <c r="J157" s="190"/>
      <c r="K157" s="191"/>
      <c r="L157" s="191"/>
    </row>
    <row r="158" spans="1:12" ht="14.5" x14ac:dyDescent="0.35">
      <c r="A158" s="189"/>
      <c r="B158" s="189"/>
      <c r="C158" s="191"/>
      <c r="D158" s="191"/>
      <c r="E158" s="190"/>
      <c r="F158" s="190"/>
      <c r="G158" s="190"/>
      <c r="H158" s="190"/>
      <c r="I158" s="190"/>
      <c r="J158" s="190"/>
      <c r="K158" s="191"/>
      <c r="L158" s="191"/>
    </row>
    <row r="159" spans="1:12" ht="14.5" x14ac:dyDescent="0.35">
      <c r="A159" s="189"/>
      <c r="B159" s="189"/>
      <c r="C159" s="191"/>
      <c r="D159" s="191"/>
      <c r="E159" s="190"/>
      <c r="F159" s="190"/>
      <c r="G159" s="190"/>
      <c r="H159" s="190"/>
      <c r="I159" s="190"/>
      <c r="J159" s="190"/>
      <c r="K159" s="191"/>
      <c r="L159" s="191"/>
    </row>
    <row r="160" spans="1:12" ht="14.5" x14ac:dyDescent="0.35">
      <c r="A160" s="189"/>
      <c r="B160" s="189"/>
      <c r="C160" s="191"/>
      <c r="D160" s="191"/>
      <c r="E160" s="190"/>
      <c r="F160" s="190"/>
      <c r="G160" s="190"/>
      <c r="H160" s="190"/>
      <c r="I160" s="190"/>
      <c r="J160" s="190"/>
      <c r="K160" s="191"/>
      <c r="L160" s="191"/>
    </row>
    <row r="161" spans="1:12" ht="14.5" x14ac:dyDescent="0.35">
      <c r="A161" s="189"/>
      <c r="B161" s="189"/>
      <c r="C161" s="191"/>
      <c r="D161" s="191"/>
      <c r="E161" s="190"/>
      <c r="F161" s="190"/>
      <c r="G161" s="190"/>
      <c r="H161" s="190"/>
      <c r="I161" s="190"/>
      <c r="J161" s="190"/>
      <c r="K161" s="191"/>
      <c r="L161" s="191"/>
    </row>
    <row r="162" spans="1:12" ht="14.5" x14ac:dyDescent="0.35">
      <c r="A162" s="189"/>
      <c r="B162" s="189"/>
      <c r="C162" s="191"/>
      <c r="D162" s="191"/>
      <c r="E162" s="190"/>
      <c r="F162" s="190"/>
      <c r="G162" s="190"/>
      <c r="H162" s="190"/>
      <c r="I162" s="190"/>
      <c r="J162" s="190"/>
      <c r="K162" s="191"/>
      <c r="L162" s="191"/>
    </row>
    <row r="163" spans="1:12" ht="14.5" x14ac:dyDescent="0.35">
      <c r="A163" s="189"/>
      <c r="B163" s="189"/>
      <c r="C163" s="191"/>
      <c r="D163" s="191"/>
      <c r="E163" s="190"/>
      <c r="F163" s="190"/>
      <c r="G163" s="190"/>
      <c r="H163" s="190"/>
      <c r="I163" s="190"/>
      <c r="J163" s="190"/>
      <c r="K163" s="191"/>
      <c r="L163" s="191"/>
    </row>
    <row r="164" spans="1:12" ht="14.5" x14ac:dyDescent="0.35">
      <c r="A164" s="189"/>
      <c r="B164" s="189"/>
      <c r="C164" s="191"/>
      <c r="D164" s="191"/>
      <c r="E164" s="190"/>
      <c r="F164" s="190"/>
      <c r="G164" s="190"/>
      <c r="H164" s="190"/>
      <c r="I164" s="190"/>
      <c r="J164" s="190"/>
      <c r="K164" s="191"/>
      <c r="L164" s="191"/>
    </row>
    <row r="165" spans="1:12" ht="14.5" x14ac:dyDescent="0.35">
      <c r="A165" s="189"/>
      <c r="B165" s="189"/>
      <c r="C165" s="191"/>
      <c r="D165" s="191"/>
      <c r="E165" s="190"/>
      <c r="F165" s="190"/>
      <c r="G165" s="190"/>
      <c r="H165" s="190"/>
      <c r="I165" s="190"/>
      <c r="J165" s="190"/>
      <c r="K165" s="191"/>
      <c r="L165" s="191"/>
    </row>
    <row r="166" spans="1:12" ht="14.5" x14ac:dyDescent="0.35">
      <c r="A166" s="189"/>
      <c r="B166" s="189"/>
      <c r="C166" s="191"/>
      <c r="D166" s="191"/>
      <c r="E166" s="190"/>
      <c r="F166" s="190"/>
      <c r="G166" s="190"/>
      <c r="H166" s="190"/>
      <c r="I166" s="190"/>
      <c r="J166" s="190"/>
      <c r="K166" s="191"/>
      <c r="L166" s="191"/>
    </row>
    <row r="167" spans="1:12" ht="14.5" x14ac:dyDescent="0.35">
      <c r="A167" s="189"/>
      <c r="B167" s="189"/>
      <c r="C167" s="191"/>
      <c r="D167" s="191"/>
      <c r="E167" s="190"/>
      <c r="F167" s="190"/>
      <c r="G167" s="190"/>
      <c r="H167" s="190"/>
      <c r="I167" s="190"/>
      <c r="J167" s="190"/>
      <c r="K167" s="191"/>
      <c r="L167" s="191"/>
    </row>
    <row r="168" spans="1:12" ht="14.5" x14ac:dyDescent="0.35">
      <c r="A168" s="189"/>
      <c r="B168" s="189"/>
      <c r="C168" s="191"/>
      <c r="D168" s="191"/>
      <c r="E168" s="190"/>
      <c r="F168" s="190"/>
      <c r="G168" s="190"/>
      <c r="H168" s="190"/>
      <c r="I168" s="190"/>
      <c r="J168" s="190"/>
      <c r="K168" s="191"/>
      <c r="L168" s="191"/>
    </row>
    <row r="169" spans="1:12" ht="14.5" x14ac:dyDescent="0.35">
      <c r="A169" s="189"/>
      <c r="B169" s="189"/>
      <c r="C169" s="191"/>
      <c r="D169" s="191"/>
      <c r="E169" s="190"/>
      <c r="F169" s="190"/>
      <c r="G169" s="190"/>
      <c r="H169" s="190"/>
      <c r="I169" s="190"/>
      <c r="J169" s="190"/>
      <c r="K169" s="191"/>
      <c r="L169" s="191"/>
    </row>
    <row r="170" spans="1:12" ht="14.5" x14ac:dyDescent="0.35">
      <c r="A170" s="189"/>
      <c r="B170" s="189"/>
      <c r="C170" s="191"/>
      <c r="D170" s="191"/>
      <c r="E170" s="190"/>
      <c r="F170" s="190"/>
      <c r="G170" s="190"/>
      <c r="H170" s="190"/>
      <c r="I170" s="190"/>
      <c r="J170" s="190"/>
      <c r="K170" s="191"/>
      <c r="L170" s="191"/>
    </row>
    <row r="171" spans="1:12" ht="14.5" x14ac:dyDescent="0.35">
      <c r="A171" s="189"/>
      <c r="B171" s="189"/>
      <c r="C171" s="191"/>
      <c r="D171" s="191"/>
      <c r="E171" s="190"/>
      <c r="F171" s="190"/>
      <c r="G171" s="190"/>
      <c r="H171" s="190"/>
      <c r="I171" s="190"/>
      <c r="J171" s="190"/>
      <c r="K171" s="191"/>
      <c r="L171" s="191"/>
    </row>
    <row r="172" spans="1:12" ht="14.5" x14ac:dyDescent="0.35">
      <c r="A172" s="189"/>
      <c r="B172" s="189"/>
      <c r="C172" s="191"/>
      <c r="D172" s="191"/>
      <c r="E172" s="190"/>
      <c r="F172" s="190"/>
      <c r="G172" s="190"/>
      <c r="H172" s="190"/>
      <c r="I172" s="190"/>
      <c r="J172" s="190"/>
      <c r="K172" s="191"/>
      <c r="L172" s="191"/>
    </row>
    <row r="173" spans="1:12" ht="14.5" x14ac:dyDescent="0.35">
      <c r="A173" s="189"/>
      <c r="B173" s="189"/>
      <c r="C173" s="191"/>
      <c r="D173" s="191"/>
      <c r="E173" s="190"/>
      <c r="F173" s="190"/>
      <c r="G173" s="190"/>
      <c r="H173" s="190"/>
      <c r="I173" s="190"/>
      <c r="J173" s="190"/>
      <c r="K173" s="191"/>
      <c r="L173" s="191"/>
    </row>
    <row r="174" spans="1:12" ht="14.5" x14ac:dyDescent="0.35">
      <c r="A174" s="189"/>
      <c r="B174" s="189"/>
      <c r="C174" s="191"/>
      <c r="D174" s="191"/>
      <c r="E174" s="190"/>
      <c r="F174" s="190"/>
      <c r="G174" s="190"/>
      <c r="H174" s="190"/>
      <c r="I174" s="190"/>
      <c r="J174" s="190"/>
      <c r="K174" s="191"/>
      <c r="L174" s="191"/>
    </row>
    <row r="175" spans="1:12" ht="14.5" x14ac:dyDescent="0.35">
      <c r="A175" s="189"/>
      <c r="B175" s="189"/>
      <c r="C175" s="191"/>
      <c r="D175" s="191"/>
      <c r="E175" s="190"/>
      <c r="F175" s="190"/>
      <c r="G175" s="190"/>
      <c r="H175" s="190"/>
      <c r="I175" s="190"/>
      <c r="J175" s="190"/>
      <c r="K175" s="191"/>
      <c r="L175" s="191"/>
    </row>
    <row r="176" spans="1:12" ht="14.5" x14ac:dyDescent="0.35">
      <c r="A176" s="189"/>
      <c r="B176" s="189"/>
      <c r="C176" s="191"/>
      <c r="D176" s="191"/>
      <c r="E176" s="190"/>
      <c r="F176" s="190"/>
      <c r="G176" s="190"/>
      <c r="H176" s="190"/>
      <c r="I176" s="190"/>
      <c r="J176" s="190"/>
      <c r="K176" s="191"/>
      <c r="L176" s="191"/>
    </row>
    <row r="177" spans="1:12" ht="14.5" x14ac:dyDescent="0.35">
      <c r="A177" s="189"/>
      <c r="B177" s="189"/>
      <c r="C177" s="191"/>
      <c r="D177" s="191"/>
      <c r="E177" s="190"/>
      <c r="F177" s="190"/>
      <c r="G177" s="190"/>
      <c r="H177" s="190"/>
      <c r="I177" s="190"/>
      <c r="J177" s="190"/>
      <c r="K177" s="191"/>
      <c r="L177" s="191"/>
    </row>
    <row r="178" spans="1:12" ht="14.5" x14ac:dyDescent="0.35">
      <c r="A178" s="189"/>
      <c r="B178" s="189"/>
      <c r="C178" s="191"/>
      <c r="D178" s="191"/>
      <c r="E178" s="190"/>
      <c r="F178" s="190"/>
      <c r="G178" s="190"/>
      <c r="H178" s="190"/>
      <c r="I178" s="190"/>
      <c r="J178" s="190"/>
      <c r="K178" s="191"/>
      <c r="L178" s="191"/>
    </row>
    <row r="179" spans="1:12" ht="14.5" x14ac:dyDescent="0.35">
      <c r="A179" s="189"/>
      <c r="B179" s="189"/>
      <c r="C179" s="191"/>
      <c r="D179" s="191"/>
      <c r="E179" s="190"/>
      <c r="F179" s="190"/>
      <c r="G179" s="190"/>
      <c r="H179" s="190"/>
      <c r="I179" s="190"/>
      <c r="J179" s="190"/>
      <c r="K179" s="191"/>
      <c r="L179" s="191"/>
    </row>
    <row r="180" spans="1:12" ht="14.5" x14ac:dyDescent="0.35">
      <c r="A180" s="189"/>
      <c r="B180" s="189"/>
      <c r="C180" s="191"/>
      <c r="D180" s="191"/>
      <c r="E180" s="190"/>
      <c r="F180" s="190"/>
      <c r="G180" s="190"/>
      <c r="H180" s="190"/>
      <c r="I180" s="190"/>
      <c r="J180" s="190"/>
      <c r="K180" s="191"/>
      <c r="L180" s="191"/>
    </row>
    <row r="181" spans="1:12" ht="14.5" x14ac:dyDescent="0.35">
      <c r="A181" s="189"/>
      <c r="B181" s="189"/>
      <c r="C181" s="191"/>
      <c r="D181" s="191"/>
      <c r="E181" s="190"/>
      <c r="F181" s="190"/>
      <c r="G181" s="190"/>
      <c r="H181" s="190"/>
      <c r="I181" s="190"/>
      <c r="J181" s="190"/>
      <c r="K181" s="191"/>
      <c r="L181" s="191"/>
    </row>
    <row r="182" spans="1:12" ht="14.5" x14ac:dyDescent="0.35">
      <c r="A182" s="189"/>
      <c r="B182" s="189"/>
      <c r="C182" s="191"/>
      <c r="D182" s="191"/>
      <c r="E182" s="190"/>
      <c r="F182" s="190"/>
      <c r="G182" s="190"/>
      <c r="H182" s="190"/>
      <c r="I182" s="190"/>
      <c r="J182" s="190"/>
      <c r="K182" s="191"/>
      <c r="L182" s="191"/>
    </row>
    <row r="183" spans="1:12" ht="14.5" x14ac:dyDescent="0.35">
      <c r="A183" s="189"/>
      <c r="B183" s="189"/>
      <c r="C183" s="191"/>
      <c r="D183" s="191"/>
      <c r="E183" s="190"/>
      <c r="F183" s="190"/>
      <c r="G183" s="190"/>
      <c r="H183" s="190"/>
      <c r="I183" s="190"/>
      <c r="J183" s="190"/>
      <c r="K183" s="191"/>
      <c r="L183" s="191"/>
    </row>
    <row r="184" spans="1:12" ht="14.5" x14ac:dyDescent="0.35">
      <c r="A184" s="189"/>
      <c r="B184" s="189"/>
      <c r="C184" s="191"/>
      <c r="D184" s="191"/>
      <c r="E184" s="190"/>
      <c r="F184" s="190"/>
      <c r="G184" s="190"/>
      <c r="H184" s="190"/>
      <c r="I184" s="190"/>
      <c r="J184" s="190"/>
      <c r="K184" s="191"/>
      <c r="L184" s="191"/>
    </row>
    <row r="185" spans="1:12" ht="14.5" x14ac:dyDescent="0.35">
      <c r="A185" s="189"/>
      <c r="B185" s="189"/>
      <c r="C185" s="191"/>
      <c r="D185" s="191"/>
      <c r="E185" s="190"/>
      <c r="F185" s="190"/>
      <c r="G185" s="190"/>
      <c r="H185" s="190"/>
      <c r="I185" s="190"/>
      <c r="J185" s="190"/>
      <c r="K185" s="191"/>
      <c r="L185" s="191"/>
    </row>
    <row r="186" spans="1:12" ht="14.5" x14ac:dyDescent="0.35">
      <c r="A186" s="189"/>
      <c r="B186" s="189"/>
      <c r="C186" s="191"/>
      <c r="D186" s="191"/>
      <c r="E186" s="190"/>
      <c r="F186" s="190"/>
      <c r="G186" s="190"/>
      <c r="H186" s="190"/>
      <c r="I186" s="190"/>
      <c r="J186" s="190"/>
      <c r="K186" s="191"/>
      <c r="L186" s="191"/>
    </row>
    <row r="187" spans="1:12" ht="14.5" x14ac:dyDescent="0.35">
      <c r="A187" s="189"/>
      <c r="B187" s="189"/>
      <c r="C187" s="191"/>
      <c r="D187" s="191"/>
      <c r="E187" s="190"/>
      <c r="F187" s="190"/>
      <c r="G187" s="190"/>
      <c r="H187" s="190"/>
      <c r="I187" s="190"/>
      <c r="J187" s="190"/>
      <c r="K187" s="191"/>
      <c r="L187" s="191"/>
    </row>
    <row r="188" spans="1:12" ht="14.5" x14ac:dyDescent="0.35">
      <c r="A188" s="189"/>
      <c r="B188" s="189"/>
      <c r="C188" s="191"/>
      <c r="D188" s="191"/>
      <c r="E188" s="190"/>
      <c r="F188" s="190"/>
      <c r="G188" s="190"/>
      <c r="H188" s="190"/>
      <c r="I188" s="190"/>
      <c r="J188" s="190"/>
      <c r="K188" s="191"/>
      <c r="L188" s="191"/>
    </row>
    <row r="189" spans="1:12" ht="14.5" x14ac:dyDescent="0.35">
      <c r="A189" s="189"/>
      <c r="B189" s="189"/>
      <c r="C189" s="191"/>
      <c r="D189" s="191"/>
      <c r="E189" s="190"/>
      <c r="F189" s="190"/>
      <c r="G189" s="190"/>
      <c r="H189" s="190"/>
      <c r="I189" s="190"/>
      <c r="J189" s="190"/>
      <c r="K189" s="191"/>
      <c r="L189" s="191"/>
    </row>
    <row r="190" spans="1:12" ht="14.5" x14ac:dyDescent="0.35">
      <c r="A190" s="189"/>
      <c r="B190" s="189"/>
      <c r="C190" s="191"/>
      <c r="D190" s="191"/>
      <c r="E190" s="190"/>
      <c r="F190" s="190"/>
      <c r="G190" s="190"/>
      <c r="H190" s="190"/>
      <c r="I190" s="190"/>
      <c r="J190" s="190"/>
      <c r="K190" s="191"/>
      <c r="L190" s="191"/>
    </row>
    <row r="191" spans="1:12" ht="14.5" x14ac:dyDescent="0.35">
      <c r="A191" s="189"/>
      <c r="B191" s="189"/>
      <c r="C191" s="191"/>
      <c r="D191" s="191"/>
      <c r="E191" s="190"/>
      <c r="F191" s="190"/>
      <c r="G191" s="190"/>
      <c r="H191" s="190"/>
      <c r="I191" s="190"/>
      <c r="J191" s="190"/>
      <c r="K191" s="191"/>
      <c r="L191" s="191"/>
    </row>
    <row r="192" spans="1:12" ht="14.5" x14ac:dyDescent="0.35">
      <c r="A192" s="189"/>
      <c r="B192" s="189"/>
      <c r="C192" s="191"/>
      <c r="D192" s="191"/>
      <c r="E192" s="190"/>
      <c r="F192" s="190"/>
      <c r="G192" s="190"/>
      <c r="H192" s="190"/>
      <c r="I192" s="190"/>
      <c r="J192" s="190"/>
      <c r="K192" s="191"/>
      <c r="L192" s="191"/>
    </row>
    <row r="193" spans="1:12" ht="14.5" x14ac:dyDescent="0.35">
      <c r="A193" s="189"/>
      <c r="B193" s="189"/>
      <c r="C193" s="191"/>
      <c r="D193" s="191"/>
      <c r="E193" s="190"/>
      <c r="F193" s="190"/>
      <c r="G193" s="190"/>
      <c r="H193" s="190"/>
      <c r="I193" s="190"/>
      <c r="J193" s="190"/>
      <c r="K193" s="191"/>
      <c r="L193" s="191"/>
    </row>
    <row r="194" spans="1:12" ht="14.5" x14ac:dyDescent="0.35">
      <c r="A194" s="189"/>
      <c r="B194" s="189"/>
      <c r="C194" s="191"/>
      <c r="D194" s="191"/>
      <c r="E194" s="190"/>
      <c r="F194" s="190"/>
      <c r="G194" s="190"/>
      <c r="H194" s="190"/>
      <c r="I194" s="190"/>
      <c r="J194" s="190"/>
      <c r="K194" s="191"/>
      <c r="L194" s="191"/>
    </row>
    <row r="195" spans="1:12" ht="14.5" x14ac:dyDescent="0.35">
      <c r="A195" s="189"/>
      <c r="B195" s="189"/>
      <c r="C195" s="191"/>
      <c r="D195" s="191"/>
      <c r="E195" s="190"/>
      <c r="F195" s="190"/>
      <c r="G195" s="190"/>
      <c r="H195" s="190"/>
      <c r="I195" s="190"/>
      <c r="J195" s="190"/>
      <c r="K195" s="191"/>
      <c r="L195" s="191"/>
    </row>
    <row r="196" spans="1:12" ht="14.5" x14ac:dyDescent="0.35">
      <c r="A196" s="189"/>
      <c r="B196" s="189"/>
      <c r="C196" s="191"/>
      <c r="D196" s="191"/>
      <c r="E196" s="190"/>
      <c r="F196" s="190"/>
      <c r="G196" s="190"/>
      <c r="H196" s="190"/>
      <c r="I196" s="190"/>
      <c r="J196" s="190"/>
      <c r="K196" s="191"/>
      <c r="L196" s="191"/>
    </row>
    <row r="197" spans="1:12" ht="14.5" x14ac:dyDescent="0.35">
      <c r="A197" s="189"/>
      <c r="B197" s="189"/>
      <c r="C197" s="191"/>
      <c r="D197" s="191"/>
      <c r="E197" s="190"/>
      <c r="F197" s="190"/>
      <c r="G197" s="190"/>
      <c r="H197" s="190"/>
      <c r="I197" s="190"/>
      <c r="J197" s="190"/>
      <c r="K197" s="191"/>
      <c r="L197" s="191"/>
    </row>
    <row r="198" spans="1:12" ht="14.5" x14ac:dyDescent="0.35">
      <c r="A198" s="189"/>
      <c r="B198" s="189"/>
      <c r="C198" s="191"/>
      <c r="D198" s="191"/>
      <c r="E198" s="190"/>
      <c r="F198" s="190"/>
      <c r="G198" s="190"/>
      <c r="H198" s="190"/>
      <c r="I198" s="190"/>
      <c r="J198" s="190"/>
      <c r="K198" s="191"/>
      <c r="L198" s="191"/>
    </row>
    <row r="199" spans="1:12" ht="14.5" x14ac:dyDescent="0.35">
      <c r="A199" s="189"/>
      <c r="B199" s="189"/>
      <c r="C199" s="191"/>
      <c r="D199" s="191"/>
      <c r="E199" s="190"/>
      <c r="F199" s="190"/>
      <c r="G199" s="190"/>
      <c r="H199" s="190"/>
      <c r="I199" s="190"/>
      <c r="J199" s="190"/>
      <c r="K199" s="191"/>
      <c r="L199" s="191"/>
    </row>
    <row r="200" spans="1:12" ht="14.5" x14ac:dyDescent="0.35">
      <c r="A200" s="189"/>
      <c r="B200" s="189"/>
      <c r="C200" s="191"/>
      <c r="D200" s="191"/>
      <c r="E200" s="190"/>
      <c r="F200" s="190"/>
      <c r="G200" s="190"/>
      <c r="H200" s="190"/>
      <c r="I200" s="190"/>
      <c r="J200" s="190"/>
      <c r="K200" s="191"/>
      <c r="L200" s="191"/>
    </row>
    <row r="201" spans="1:12" ht="14.5" x14ac:dyDescent="0.35">
      <c r="A201" s="189"/>
      <c r="B201" s="189"/>
      <c r="C201" s="191"/>
      <c r="D201" s="191"/>
      <c r="E201" s="190"/>
      <c r="F201" s="190"/>
      <c r="G201" s="190"/>
      <c r="H201" s="190"/>
      <c r="I201" s="190"/>
      <c r="J201" s="190"/>
      <c r="K201" s="191"/>
      <c r="L201" s="191"/>
    </row>
    <row r="202" spans="1:12" ht="14.5" x14ac:dyDescent="0.35">
      <c r="A202" s="189"/>
      <c r="B202" s="189"/>
      <c r="C202" s="191"/>
      <c r="D202" s="191"/>
      <c r="E202" s="190"/>
      <c r="F202" s="190"/>
      <c r="G202" s="190"/>
      <c r="H202" s="190"/>
      <c r="I202" s="190"/>
      <c r="J202" s="190"/>
      <c r="K202" s="191"/>
      <c r="L202" s="191"/>
    </row>
    <row r="203" spans="1:12" ht="14.5" x14ac:dyDescent="0.35">
      <c r="A203" s="189"/>
      <c r="B203" s="189"/>
      <c r="C203" s="191"/>
      <c r="D203" s="191"/>
      <c r="E203" s="190"/>
      <c r="F203" s="190"/>
      <c r="G203" s="190"/>
      <c r="H203" s="190"/>
      <c r="I203" s="190"/>
      <c r="J203" s="190"/>
      <c r="K203" s="191"/>
      <c r="L203" s="191"/>
    </row>
    <row r="204" spans="1:12" ht="14.5" x14ac:dyDescent="0.35">
      <c r="A204" s="189"/>
      <c r="B204" s="189"/>
      <c r="C204" s="191"/>
      <c r="D204" s="191"/>
      <c r="E204" s="190"/>
      <c r="F204" s="190"/>
      <c r="G204" s="190"/>
      <c r="H204" s="190"/>
      <c r="I204" s="190"/>
      <c r="J204" s="190"/>
      <c r="K204" s="191"/>
      <c r="L204" s="191"/>
    </row>
    <row r="205" spans="1:12" ht="14.5" x14ac:dyDescent="0.35">
      <c r="A205" s="189"/>
      <c r="B205" s="189"/>
      <c r="C205" s="191"/>
      <c r="D205" s="191"/>
      <c r="E205" s="190"/>
      <c r="F205" s="190"/>
      <c r="G205" s="190"/>
      <c r="H205" s="190"/>
      <c r="I205" s="190"/>
      <c r="J205" s="190"/>
      <c r="K205" s="191"/>
      <c r="L205" s="191"/>
    </row>
    <row r="206" spans="1:12" ht="14.5" x14ac:dyDescent="0.35">
      <c r="A206" s="189"/>
      <c r="B206" s="189"/>
      <c r="C206" s="191"/>
      <c r="D206" s="191"/>
      <c r="E206" s="190"/>
      <c r="F206" s="190"/>
      <c r="G206" s="190"/>
      <c r="H206" s="190"/>
      <c r="I206" s="190"/>
      <c r="J206" s="190"/>
      <c r="K206" s="191"/>
      <c r="L206" s="191"/>
    </row>
    <row r="207" spans="1:12" ht="14.5" x14ac:dyDescent="0.35">
      <c r="A207" s="189"/>
      <c r="B207" s="189"/>
      <c r="C207" s="191"/>
      <c r="D207" s="191"/>
      <c r="E207" s="190"/>
      <c r="F207" s="190"/>
      <c r="G207" s="190"/>
      <c r="H207" s="190"/>
      <c r="I207" s="190"/>
      <c r="J207" s="190"/>
      <c r="K207" s="191"/>
      <c r="L207" s="191"/>
    </row>
    <row r="208" spans="1:12" ht="14.5" x14ac:dyDescent="0.35">
      <c r="A208" s="189"/>
      <c r="B208" s="189"/>
      <c r="C208" s="191"/>
      <c r="D208" s="191"/>
      <c r="E208" s="190"/>
      <c r="F208" s="190"/>
      <c r="G208" s="190"/>
      <c r="H208" s="190"/>
      <c r="I208" s="190"/>
      <c r="J208" s="190"/>
      <c r="K208" s="191"/>
      <c r="L208" s="191"/>
    </row>
    <row r="209" spans="1:12" ht="14.5" x14ac:dyDescent="0.35">
      <c r="A209" s="189"/>
      <c r="B209" s="189"/>
      <c r="C209" s="191"/>
      <c r="D209" s="191"/>
      <c r="E209" s="190"/>
      <c r="F209" s="190"/>
      <c r="G209" s="190"/>
      <c r="H209" s="190"/>
      <c r="I209" s="190"/>
      <c r="J209" s="190"/>
      <c r="K209" s="191"/>
      <c r="L209" s="191"/>
    </row>
    <row r="210" spans="1:12" ht="14.5" x14ac:dyDescent="0.35">
      <c r="A210" s="189"/>
      <c r="B210" s="189"/>
      <c r="C210" s="191"/>
      <c r="D210" s="191"/>
      <c r="E210" s="190"/>
      <c r="F210" s="190"/>
      <c r="G210" s="190"/>
      <c r="H210" s="190"/>
      <c r="I210" s="190"/>
      <c r="J210" s="190"/>
      <c r="K210" s="191"/>
      <c r="L210" s="191"/>
    </row>
    <row r="211" spans="1:12" ht="14.5" x14ac:dyDescent="0.35">
      <c r="A211" s="189"/>
      <c r="B211" s="189"/>
      <c r="C211" s="191"/>
      <c r="D211" s="191"/>
      <c r="E211" s="190"/>
      <c r="F211" s="190"/>
      <c r="G211" s="190"/>
      <c r="H211" s="190"/>
      <c r="I211" s="190"/>
      <c r="J211" s="190"/>
      <c r="K211" s="191"/>
      <c r="L211" s="191"/>
    </row>
    <row r="212" spans="1:12" ht="14.5" x14ac:dyDescent="0.35">
      <c r="A212" s="189"/>
      <c r="B212" s="189"/>
      <c r="C212" s="191"/>
      <c r="D212" s="191"/>
      <c r="E212" s="190"/>
      <c r="F212" s="190"/>
      <c r="G212" s="190"/>
      <c r="H212" s="190"/>
      <c r="I212" s="190"/>
      <c r="J212" s="190"/>
      <c r="K212" s="191"/>
      <c r="L212" s="191"/>
    </row>
    <row r="213" spans="1:12" ht="14.5" x14ac:dyDescent="0.35">
      <c r="A213" s="189"/>
      <c r="B213" s="189"/>
      <c r="C213" s="191"/>
      <c r="D213" s="191"/>
      <c r="E213" s="190"/>
      <c r="F213" s="190"/>
      <c r="G213" s="190"/>
      <c r="H213" s="190"/>
      <c r="I213" s="190"/>
      <c r="J213" s="190"/>
      <c r="K213" s="191"/>
      <c r="L213" s="191"/>
    </row>
    <row r="214" spans="1:12" ht="14.5" x14ac:dyDescent="0.35">
      <c r="A214" s="189"/>
      <c r="B214" s="189"/>
      <c r="C214" s="191"/>
      <c r="D214" s="191"/>
      <c r="E214" s="190"/>
      <c r="F214" s="190"/>
      <c r="G214" s="190"/>
      <c r="H214" s="190"/>
      <c r="I214" s="190"/>
      <c r="J214" s="190"/>
      <c r="K214" s="191"/>
      <c r="L214" s="191"/>
    </row>
    <row r="215" spans="1:12" ht="14.5" x14ac:dyDescent="0.35">
      <c r="A215" s="189"/>
      <c r="B215" s="189"/>
      <c r="C215" s="191"/>
      <c r="D215" s="191"/>
      <c r="E215" s="190"/>
      <c r="F215" s="190"/>
      <c r="G215" s="190"/>
      <c r="H215" s="190"/>
      <c r="I215" s="190"/>
      <c r="J215" s="190"/>
      <c r="K215" s="191"/>
      <c r="L215" s="191"/>
    </row>
    <row r="216" spans="1:12" ht="14.5" x14ac:dyDescent="0.35">
      <c r="A216" s="189"/>
      <c r="B216" s="189"/>
      <c r="C216" s="191"/>
      <c r="D216" s="191"/>
      <c r="E216" s="190"/>
      <c r="F216" s="190"/>
      <c r="G216" s="190"/>
      <c r="H216" s="190"/>
      <c r="I216" s="190"/>
      <c r="J216" s="190"/>
      <c r="K216" s="191"/>
      <c r="L216" s="191"/>
    </row>
    <row r="217" spans="1:12" ht="14.5" x14ac:dyDescent="0.35">
      <c r="A217" s="189"/>
      <c r="B217" s="189"/>
      <c r="C217" s="191"/>
      <c r="D217" s="191"/>
      <c r="E217" s="190"/>
      <c r="F217" s="190"/>
      <c r="G217" s="190"/>
      <c r="H217" s="190"/>
      <c r="I217" s="190"/>
      <c r="J217" s="190"/>
      <c r="K217" s="191"/>
      <c r="L217" s="191"/>
    </row>
    <row r="218" spans="1:12" ht="14.5" x14ac:dyDescent="0.35">
      <c r="A218" s="189"/>
      <c r="B218" s="189"/>
      <c r="C218" s="191"/>
      <c r="D218" s="191"/>
      <c r="E218" s="190"/>
      <c r="F218" s="190"/>
      <c r="G218" s="190"/>
      <c r="H218" s="190"/>
      <c r="I218" s="190"/>
      <c r="J218" s="190"/>
      <c r="K218" s="191"/>
      <c r="L218" s="191"/>
    </row>
    <row r="219" spans="1:12" ht="14.5" x14ac:dyDescent="0.35">
      <c r="A219" s="189"/>
      <c r="B219" s="189"/>
      <c r="C219" s="191"/>
      <c r="D219" s="191"/>
      <c r="E219" s="190"/>
      <c r="F219" s="190"/>
      <c r="G219" s="190"/>
      <c r="H219" s="190"/>
      <c r="I219" s="190"/>
      <c r="J219" s="190"/>
      <c r="K219" s="191"/>
      <c r="L219" s="191"/>
    </row>
    <row r="220" spans="1:12" ht="14.5" x14ac:dyDescent="0.35">
      <c r="A220" s="189"/>
      <c r="B220" s="189"/>
      <c r="C220" s="191"/>
      <c r="D220" s="191"/>
      <c r="E220" s="190"/>
      <c r="F220" s="190"/>
      <c r="G220" s="190"/>
      <c r="H220" s="190"/>
      <c r="I220" s="190"/>
      <c r="J220" s="190"/>
      <c r="K220" s="191"/>
      <c r="L220" s="191"/>
    </row>
    <row r="221" spans="1:12" ht="14.5" x14ac:dyDescent="0.35">
      <c r="A221" s="189"/>
      <c r="B221" s="189"/>
      <c r="C221" s="191"/>
      <c r="D221" s="191"/>
      <c r="E221" s="190"/>
      <c r="F221" s="190"/>
      <c r="G221" s="190"/>
      <c r="H221" s="190"/>
      <c r="I221" s="190"/>
      <c r="J221" s="190"/>
      <c r="K221" s="191"/>
      <c r="L221" s="191"/>
    </row>
    <row r="222" spans="1:12" ht="14.5" x14ac:dyDescent="0.35">
      <c r="A222" s="189"/>
      <c r="B222" s="189"/>
      <c r="C222" s="191"/>
      <c r="D222" s="191"/>
      <c r="E222" s="190"/>
      <c r="F222" s="190"/>
      <c r="G222" s="190"/>
      <c r="H222" s="190"/>
      <c r="I222" s="190"/>
      <c r="J222" s="190"/>
      <c r="K222" s="191"/>
      <c r="L222" s="191"/>
    </row>
    <row r="223" spans="1:12" ht="14.5" x14ac:dyDescent="0.35">
      <c r="A223" s="189"/>
      <c r="B223" s="189"/>
      <c r="C223" s="191"/>
      <c r="D223" s="191"/>
      <c r="E223" s="190"/>
      <c r="F223" s="190"/>
      <c r="G223" s="190"/>
      <c r="H223" s="190"/>
      <c r="I223" s="190"/>
      <c r="J223" s="190"/>
      <c r="K223" s="191"/>
      <c r="L223" s="191"/>
    </row>
    <row r="224" spans="1:12" ht="14.5" x14ac:dyDescent="0.35">
      <c r="A224" s="189"/>
      <c r="B224" s="189"/>
      <c r="C224" s="191"/>
      <c r="D224" s="191"/>
      <c r="E224" s="190"/>
      <c r="F224" s="190"/>
      <c r="G224" s="190"/>
      <c r="H224" s="190"/>
      <c r="I224" s="190"/>
      <c r="J224" s="190"/>
      <c r="K224" s="191"/>
      <c r="L224" s="191"/>
    </row>
    <row r="225" spans="1:12" ht="14.5" x14ac:dyDescent="0.35">
      <c r="A225" s="189"/>
      <c r="B225" s="189"/>
      <c r="C225" s="191"/>
      <c r="D225" s="191"/>
      <c r="E225" s="190"/>
      <c r="F225" s="190"/>
      <c r="G225" s="190"/>
      <c r="H225" s="190"/>
      <c r="I225" s="190"/>
      <c r="J225" s="190"/>
      <c r="K225" s="191"/>
      <c r="L225" s="191"/>
    </row>
    <row r="226" spans="1:12" ht="14.5" x14ac:dyDescent="0.35">
      <c r="A226" s="189"/>
      <c r="B226" s="189"/>
      <c r="C226" s="191"/>
      <c r="D226" s="191"/>
      <c r="E226" s="190"/>
      <c r="F226" s="190"/>
      <c r="G226" s="190"/>
      <c r="H226" s="190"/>
      <c r="I226" s="190"/>
      <c r="J226" s="190"/>
      <c r="K226" s="191"/>
      <c r="L226" s="191"/>
    </row>
    <row r="227" spans="1:12" ht="14.5" x14ac:dyDescent="0.35">
      <c r="A227" s="189"/>
      <c r="B227" s="189"/>
      <c r="C227" s="191"/>
      <c r="D227" s="191"/>
      <c r="E227" s="190"/>
      <c r="F227" s="190"/>
      <c r="G227" s="190"/>
      <c r="H227" s="190"/>
      <c r="I227" s="190"/>
      <c r="J227" s="190"/>
      <c r="K227" s="191"/>
      <c r="L227" s="191"/>
    </row>
    <row r="228" spans="1:12" ht="14.5" x14ac:dyDescent="0.35">
      <c r="A228" s="189"/>
      <c r="B228" s="189"/>
      <c r="C228" s="191"/>
      <c r="D228" s="191"/>
      <c r="E228" s="190"/>
      <c r="F228" s="190"/>
      <c r="G228" s="190"/>
      <c r="H228" s="190"/>
      <c r="I228" s="190"/>
      <c r="J228" s="190"/>
      <c r="K228" s="191"/>
      <c r="L228" s="191"/>
    </row>
    <row r="229" spans="1:12" ht="14.5" x14ac:dyDescent="0.35">
      <c r="A229" s="189"/>
      <c r="B229" s="189"/>
      <c r="C229" s="191"/>
      <c r="D229" s="191"/>
      <c r="E229" s="190"/>
      <c r="F229" s="190"/>
      <c r="G229" s="190"/>
      <c r="H229" s="190"/>
      <c r="I229" s="190"/>
      <c r="J229" s="190"/>
      <c r="K229" s="191"/>
      <c r="L229" s="191"/>
    </row>
    <row r="230" spans="1:12" ht="14.5" x14ac:dyDescent="0.35">
      <c r="A230" s="189"/>
      <c r="B230" s="189"/>
      <c r="C230" s="191"/>
      <c r="D230" s="191"/>
      <c r="E230" s="190"/>
      <c r="F230" s="190"/>
      <c r="G230" s="190"/>
      <c r="H230" s="190"/>
      <c r="I230" s="190"/>
      <c r="J230" s="190"/>
      <c r="K230" s="191"/>
      <c r="L230" s="191"/>
    </row>
    <row r="231" spans="1:12" ht="14.5" x14ac:dyDescent="0.35">
      <c r="A231" s="189"/>
      <c r="B231" s="189"/>
      <c r="C231" s="191"/>
      <c r="D231" s="191"/>
      <c r="E231" s="190"/>
      <c r="F231" s="190"/>
      <c r="G231" s="190"/>
      <c r="H231" s="190"/>
      <c r="I231" s="190"/>
      <c r="J231" s="190"/>
      <c r="K231" s="191"/>
      <c r="L231" s="191"/>
    </row>
    <row r="232" spans="1:12" ht="14.5" x14ac:dyDescent="0.35">
      <c r="A232" s="189"/>
      <c r="B232" s="189"/>
      <c r="C232" s="191"/>
      <c r="D232" s="191"/>
      <c r="E232" s="190"/>
      <c r="F232" s="190"/>
      <c r="G232" s="190"/>
      <c r="H232" s="190"/>
      <c r="I232" s="190"/>
      <c r="J232" s="190"/>
      <c r="K232" s="191"/>
      <c r="L232" s="191"/>
    </row>
    <row r="233" spans="1:12" ht="14.5" x14ac:dyDescent="0.35">
      <c r="A233" s="189"/>
      <c r="B233" s="189"/>
      <c r="C233" s="191"/>
      <c r="D233" s="191"/>
      <c r="E233" s="190"/>
      <c r="F233" s="190"/>
      <c r="G233" s="190"/>
      <c r="H233" s="190"/>
      <c r="I233" s="190"/>
      <c r="J233" s="190"/>
      <c r="K233" s="191"/>
      <c r="L233" s="191"/>
    </row>
    <row r="234" spans="1:12" ht="14.5" x14ac:dyDescent="0.35">
      <c r="A234" s="189"/>
      <c r="B234" s="189"/>
      <c r="C234" s="191"/>
      <c r="D234" s="191"/>
      <c r="E234" s="190"/>
      <c r="F234" s="190"/>
      <c r="G234" s="190"/>
      <c r="H234" s="190"/>
      <c r="I234" s="190"/>
      <c r="J234" s="190"/>
      <c r="K234" s="191"/>
      <c r="L234" s="191"/>
    </row>
    <row r="235" spans="1:12" ht="14.5" x14ac:dyDescent="0.35">
      <c r="A235" s="189"/>
      <c r="B235" s="189"/>
      <c r="C235" s="191"/>
      <c r="D235" s="191"/>
      <c r="E235" s="190"/>
      <c r="F235" s="190"/>
      <c r="G235" s="190"/>
      <c r="H235" s="190"/>
      <c r="I235" s="190"/>
      <c r="J235" s="190"/>
      <c r="K235" s="191"/>
      <c r="L235" s="191"/>
    </row>
    <row r="236" spans="1:12" ht="14.5" x14ac:dyDescent="0.35">
      <c r="A236" s="189"/>
      <c r="B236" s="189"/>
      <c r="C236" s="191"/>
      <c r="D236" s="191"/>
      <c r="E236" s="190"/>
      <c r="F236" s="190"/>
      <c r="G236" s="190"/>
      <c r="H236" s="190"/>
      <c r="I236" s="190"/>
      <c r="J236" s="190"/>
      <c r="K236" s="191"/>
      <c r="L236" s="191"/>
    </row>
    <row r="237" spans="1:12" ht="14.5" x14ac:dyDescent="0.35">
      <c r="A237" s="189"/>
      <c r="B237" s="189"/>
      <c r="C237" s="191"/>
      <c r="D237" s="191"/>
      <c r="E237" s="190"/>
      <c r="F237" s="190"/>
      <c r="G237" s="190"/>
      <c r="H237" s="190"/>
      <c r="I237" s="190"/>
      <c r="J237" s="190"/>
      <c r="K237" s="191"/>
      <c r="L237" s="191"/>
    </row>
    <row r="238" spans="1:12" ht="14.5" x14ac:dyDescent="0.35">
      <c r="A238" s="189"/>
      <c r="B238" s="189"/>
      <c r="C238" s="191"/>
      <c r="D238" s="191"/>
      <c r="E238" s="190"/>
      <c r="F238" s="190"/>
      <c r="G238" s="190"/>
      <c r="H238" s="190"/>
      <c r="I238" s="190"/>
      <c r="J238" s="190"/>
      <c r="K238" s="191"/>
      <c r="L238" s="191"/>
    </row>
    <row r="239" spans="1:12" ht="14.5" x14ac:dyDescent="0.35">
      <c r="A239" s="189"/>
      <c r="B239" s="189"/>
      <c r="C239" s="191"/>
      <c r="D239" s="191"/>
      <c r="E239" s="190"/>
      <c r="F239" s="190"/>
      <c r="G239" s="190"/>
      <c r="H239" s="190"/>
      <c r="I239" s="190"/>
      <c r="J239" s="190"/>
      <c r="K239" s="191"/>
      <c r="L239" s="191"/>
    </row>
    <row r="240" spans="1:12" ht="14.5" x14ac:dyDescent="0.35">
      <c r="A240" s="189"/>
      <c r="B240" s="189"/>
      <c r="C240" s="191"/>
      <c r="D240" s="191"/>
      <c r="E240" s="190"/>
      <c r="F240" s="190"/>
      <c r="G240" s="190"/>
      <c r="H240" s="190"/>
      <c r="I240" s="190"/>
      <c r="J240" s="190"/>
      <c r="K240" s="191"/>
      <c r="L240" s="191"/>
    </row>
    <row r="241" spans="1:12" ht="14.5" x14ac:dyDescent="0.35">
      <c r="A241" s="189"/>
      <c r="B241" s="189"/>
      <c r="C241" s="191"/>
      <c r="D241" s="191"/>
      <c r="E241" s="190"/>
      <c r="F241" s="190"/>
      <c r="G241" s="190"/>
      <c r="H241" s="190"/>
      <c r="I241" s="190"/>
      <c r="J241" s="190"/>
      <c r="K241" s="191"/>
      <c r="L241" s="191"/>
    </row>
    <row r="242" spans="1:12" ht="14.5" x14ac:dyDescent="0.35">
      <c r="A242" s="189"/>
      <c r="B242" s="189"/>
      <c r="C242" s="191"/>
      <c r="D242" s="191"/>
      <c r="E242" s="190"/>
      <c r="F242" s="190"/>
      <c r="G242" s="190"/>
      <c r="H242" s="190"/>
      <c r="I242" s="190"/>
      <c r="J242" s="190"/>
      <c r="K242" s="191"/>
      <c r="L242" s="191"/>
    </row>
    <row r="243" spans="1:12" ht="14.5" x14ac:dyDescent="0.35">
      <c r="A243" s="189"/>
      <c r="B243" s="189"/>
      <c r="C243" s="191"/>
      <c r="D243" s="191"/>
      <c r="E243" s="190"/>
      <c r="F243" s="190"/>
      <c r="G243" s="190"/>
      <c r="H243" s="190"/>
      <c r="I243" s="190"/>
      <c r="J243" s="190"/>
      <c r="K243" s="191"/>
      <c r="L243" s="191"/>
    </row>
    <row r="244" spans="1:12" ht="14.5" x14ac:dyDescent="0.35">
      <c r="A244" s="189"/>
      <c r="B244" s="189"/>
      <c r="C244" s="191"/>
      <c r="D244" s="191"/>
      <c r="E244" s="190"/>
      <c r="F244" s="190"/>
      <c r="G244" s="190"/>
      <c r="H244" s="190"/>
      <c r="I244" s="190"/>
      <c r="J244" s="190"/>
      <c r="K244" s="191"/>
      <c r="L244" s="191"/>
    </row>
    <row r="245" spans="1:12" ht="14.5" x14ac:dyDescent="0.35">
      <c r="A245" s="189"/>
      <c r="B245" s="189"/>
      <c r="C245" s="191"/>
      <c r="D245" s="191"/>
      <c r="E245" s="190"/>
      <c r="F245" s="190"/>
      <c r="G245" s="190"/>
      <c r="H245" s="190"/>
      <c r="I245" s="190"/>
      <c r="J245" s="190"/>
      <c r="K245" s="191"/>
      <c r="L245" s="191"/>
    </row>
    <row r="246" spans="1:12" ht="14.5" x14ac:dyDescent="0.35">
      <c r="A246" s="189"/>
      <c r="B246" s="189"/>
      <c r="C246" s="191"/>
      <c r="D246" s="191"/>
      <c r="E246" s="190"/>
      <c r="F246" s="190"/>
      <c r="G246" s="190"/>
      <c r="H246" s="190"/>
      <c r="I246" s="190"/>
      <c r="J246" s="190"/>
      <c r="K246" s="191"/>
      <c r="L246" s="191"/>
    </row>
    <row r="247" spans="1:12" ht="14.5" x14ac:dyDescent="0.35">
      <c r="A247" s="189"/>
      <c r="B247" s="189"/>
      <c r="C247" s="191"/>
      <c r="D247" s="191"/>
      <c r="E247" s="190"/>
      <c r="F247" s="190"/>
      <c r="G247" s="190"/>
      <c r="H247" s="190"/>
      <c r="I247" s="190"/>
      <c r="J247" s="190"/>
      <c r="K247" s="191"/>
      <c r="L247" s="191"/>
    </row>
    <row r="248" spans="1:12" ht="14.5" x14ac:dyDescent="0.35">
      <c r="A248" s="189"/>
      <c r="B248" s="189"/>
      <c r="C248" s="191"/>
      <c r="D248" s="191"/>
      <c r="E248" s="190"/>
      <c r="F248" s="190"/>
      <c r="G248" s="190"/>
      <c r="H248" s="190"/>
      <c r="I248" s="190"/>
      <c r="J248" s="190"/>
      <c r="K248" s="191"/>
      <c r="L248" s="191"/>
    </row>
    <row r="249" spans="1:12" ht="14.5" x14ac:dyDescent="0.35">
      <c r="A249" s="189"/>
      <c r="B249" s="189"/>
      <c r="C249" s="191"/>
      <c r="D249" s="191"/>
      <c r="E249" s="190"/>
      <c r="F249" s="190"/>
      <c r="G249" s="190"/>
      <c r="H249" s="190"/>
      <c r="I249" s="190"/>
      <c r="J249" s="190"/>
      <c r="K249" s="191"/>
      <c r="L249" s="191"/>
    </row>
    <row r="250" spans="1:12" ht="14.5" x14ac:dyDescent="0.35">
      <c r="A250" s="189"/>
      <c r="B250" s="189"/>
      <c r="C250" s="191"/>
      <c r="D250" s="191"/>
      <c r="E250" s="190"/>
      <c r="F250" s="190"/>
      <c r="G250" s="190"/>
      <c r="H250" s="190"/>
      <c r="I250" s="190"/>
      <c r="J250" s="190"/>
      <c r="K250" s="191"/>
      <c r="L250" s="191"/>
    </row>
    <row r="251" spans="1:12" ht="14.5" x14ac:dyDescent="0.35">
      <c r="A251" s="189"/>
      <c r="B251" s="189"/>
      <c r="C251" s="191"/>
      <c r="D251" s="191"/>
      <c r="E251" s="190"/>
      <c r="F251" s="190"/>
      <c r="G251" s="190"/>
      <c r="H251" s="190"/>
      <c r="I251" s="190"/>
      <c r="J251" s="190"/>
      <c r="K251" s="191"/>
      <c r="L251" s="191"/>
    </row>
    <row r="252" spans="1:12" ht="14.5" x14ac:dyDescent="0.35">
      <c r="A252" s="189"/>
      <c r="B252" s="189"/>
      <c r="C252" s="191"/>
      <c r="D252" s="191"/>
      <c r="E252" s="190"/>
      <c r="F252" s="190"/>
      <c r="G252" s="190"/>
      <c r="H252" s="190"/>
      <c r="I252" s="190"/>
      <c r="J252" s="190"/>
      <c r="K252" s="191"/>
      <c r="L252" s="191"/>
    </row>
    <row r="253" spans="1:12" ht="14.5" x14ac:dyDescent="0.35">
      <c r="A253" s="189"/>
      <c r="B253" s="189"/>
      <c r="C253" s="191"/>
      <c r="D253" s="191"/>
      <c r="E253" s="190"/>
      <c r="F253" s="190"/>
      <c r="G253" s="190"/>
      <c r="H253" s="190"/>
      <c r="I253" s="190"/>
      <c r="J253" s="190"/>
      <c r="K253" s="191"/>
      <c r="L253" s="191"/>
    </row>
    <row r="254" spans="1:12" ht="14.5" x14ac:dyDescent="0.35">
      <c r="A254" s="189"/>
      <c r="B254" s="189"/>
      <c r="C254" s="191"/>
      <c r="D254" s="191"/>
      <c r="E254" s="190"/>
      <c r="F254" s="190"/>
      <c r="G254" s="190"/>
      <c r="H254" s="190"/>
      <c r="I254" s="190"/>
      <c r="J254" s="190"/>
      <c r="K254" s="191"/>
      <c r="L254" s="191"/>
    </row>
    <row r="255" spans="1:12" ht="14.5" x14ac:dyDescent="0.35">
      <c r="A255" s="189"/>
      <c r="B255" s="189"/>
      <c r="C255" s="191"/>
      <c r="D255" s="191"/>
      <c r="E255" s="190"/>
      <c r="F255" s="190"/>
      <c r="G255" s="190"/>
      <c r="H255" s="190"/>
      <c r="I255" s="190"/>
      <c r="J255" s="190"/>
      <c r="K255" s="191"/>
      <c r="L255" s="191"/>
    </row>
    <row r="256" spans="1:12" ht="14.5" x14ac:dyDescent="0.35">
      <c r="A256" s="189"/>
      <c r="B256" s="189"/>
      <c r="C256" s="191"/>
      <c r="D256" s="191"/>
      <c r="E256" s="190"/>
      <c r="F256" s="190"/>
      <c r="G256" s="190"/>
      <c r="H256" s="190"/>
      <c r="I256" s="190"/>
      <c r="J256" s="190"/>
      <c r="K256" s="191"/>
      <c r="L256" s="191"/>
    </row>
    <row r="257" spans="1:12" ht="14.5" x14ac:dyDescent="0.35">
      <c r="A257" s="189"/>
      <c r="B257" s="189"/>
      <c r="C257" s="191"/>
      <c r="D257" s="191"/>
      <c r="E257" s="190"/>
      <c r="F257" s="190"/>
      <c r="G257" s="190"/>
      <c r="H257" s="190"/>
      <c r="I257" s="190"/>
      <c r="J257" s="190"/>
      <c r="K257" s="191"/>
      <c r="L257" s="191"/>
    </row>
    <row r="258" spans="1:12" ht="14.5" x14ac:dyDescent="0.35">
      <c r="A258" s="189"/>
      <c r="B258" s="189"/>
      <c r="C258" s="191"/>
      <c r="D258" s="191"/>
      <c r="E258" s="190"/>
      <c r="F258" s="190"/>
      <c r="G258" s="190"/>
      <c r="H258" s="190"/>
      <c r="I258" s="190"/>
      <c r="J258" s="190"/>
      <c r="K258" s="191"/>
      <c r="L258" s="191"/>
    </row>
    <row r="259" spans="1:12" ht="14.5" x14ac:dyDescent="0.35">
      <c r="A259" s="189"/>
      <c r="B259" s="189"/>
      <c r="C259" s="191"/>
      <c r="D259" s="191"/>
      <c r="E259" s="190"/>
      <c r="F259" s="190"/>
      <c r="G259" s="190"/>
      <c r="H259" s="190"/>
      <c r="I259" s="190"/>
      <c r="J259" s="190"/>
      <c r="K259" s="191"/>
      <c r="L259" s="191"/>
    </row>
    <row r="260" spans="1:12" ht="14.5" x14ac:dyDescent="0.35">
      <c r="A260" s="189"/>
      <c r="B260" s="189"/>
      <c r="C260" s="191"/>
      <c r="D260" s="191"/>
      <c r="E260" s="190"/>
      <c r="F260" s="190"/>
      <c r="G260" s="190"/>
      <c r="H260" s="190"/>
      <c r="I260" s="190"/>
      <c r="J260" s="190"/>
      <c r="K260" s="191"/>
      <c r="L260" s="191"/>
    </row>
    <row r="261" spans="1:12" ht="14.5" x14ac:dyDescent="0.35">
      <c r="A261" s="189"/>
      <c r="B261" s="189"/>
      <c r="C261" s="191"/>
      <c r="D261" s="191"/>
      <c r="E261" s="190"/>
      <c r="F261" s="190"/>
      <c r="G261" s="190"/>
      <c r="H261" s="190"/>
      <c r="I261" s="190"/>
      <c r="J261" s="190"/>
      <c r="K261" s="191"/>
      <c r="L261" s="191"/>
    </row>
    <row r="262" spans="1:12" ht="14.5" x14ac:dyDescent="0.35">
      <c r="A262" s="189"/>
      <c r="B262" s="189"/>
      <c r="C262" s="191"/>
      <c r="D262" s="191"/>
      <c r="E262" s="190"/>
      <c r="F262" s="190"/>
      <c r="G262" s="190"/>
      <c r="H262" s="190"/>
      <c r="I262" s="190"/>
      <c r="J262" s="190"/>
      <c r="K262" s="191"/>
      <c r="L262" s="191"/>
    </row>
    <row r="263" spans="1:12" ht="14.5" x14ac:dyDescent="0.35">
      <c r="A263" s="189"/>
      <c r="B263" s="189"/>
      <c r="C263" s="191"/>
      <c r="D263" s="191"/>
      <c r="E263" s="190"/>
      <c r="F263" s="190"/>
      <c r="G263" s="190"/>
      <c r="H263" s="190"/>
      <c r="I263" s="190"/>
      <c r="J263" s="190"/>
      <c r="K263" s="191"/>
      <c r="L263" s="191"/>
    </row>
    <row r="264" spans="1:12" ht="14.5" x14ac:dyDescent="0.35">
      <c r="A264" s="189"/>
      <c r="B264" s="189"/>
      <c r="C264" s="191"/>
      <c r="D264" s="191"/>
      <c r="E264" s="190"/>
      <c r="F264" s="190"/>
      <c r="G264" s="190"/>
      <c r="H264" s="190"/>
      <c r="I264" s="190"/>
      <c r="J264" s="190"/>
      <c r="K264" s="191"/>
      <c r="L264" s="191"/>
    </row>
    <row r="265" spans="1:12" ht="14.5" x14ac:dyDescent="0.35">
      <c r="A265" s="189"/>
      <c r="B265" s="189"/>
      <c r="C265" s="191"/>
      <c r="D265" s="191"/>
      <c r="E265" s="190"/>
      <c r="F265" s="190"/>
      <c r="G265" s="190"/>
      <c r="H265" s="190"/>
      <c r="I265" s="190"/>
      <c r="J265" s="190"/>
      <c r="K265" s="191"/>
      <c r="L265" s="191"/>
    </row>
    <row r="266" spans="1:12" ht="14.5" x14ac:dyDescent="0.35">
      <c r="A266" s="189"/>
      <c r="B266" s="189"/>
      <c r="C266" s="191"/>
      <c r="D266" s="191"/>
      <c r="E266" s="190"/>
      <c r="F266" s="190"/>
      <c r="G266" s="190"/>
      <c r="H266" s="190"/>
      <c r="I266" s="190"/>
      <c r="J266" s="190"/>
      <c r="K266" s="191"/>
      <c r="L266" s="191"/>
    </row>
    <row r="267" spans="1:12" ht="14.5" x14ac:dyDescent="0.35">
      <c r="A267" s="189"/>
      <c r="B267" s="189"/>
      <c r="C267" s="191"/>
      <c r="D267" s="191"/>
      <c r="E267" s="190"/>
      <c r="F267" s="190"/>
      <c r="G267" s="190"/>
      <c r="H267" s="190"/>
      <c r="I267" s="190"/>
      <c r="J267" s="190"/>
      <c r="K267" s="191"/>
      <c r="L267" s="191"/>
    </row>
    <row r="268" spans="1:12" ht="14.5" x14ac:dyDescent="0.35">
      <c r="A268" s="189"/>
      <c r="B268" s="189"/>
      <c r="C268" s="191"/>
      <c r="D268" s="191"/>
      <c r="E268" s="190"/>
      <c r="F268" s="190"/>
      <c r="G268" s="190"/>
      <c r="H268" s="190"/>
      <c r="I268" s="190"/>
      <c r="J268" s="190"/>
      <c r="K268" s="191"/>
      <c r="L268" s="191"/>
    </row>
    <row r="269" spans="1:12" ht="14.5" x14ac:dyDescent="0.35">
      <c r="A269" s="189"/>
      <c r="B269" s="189"/>
      <c r="C269" s="191"/>
      <c r="D269" s="191"/>
      <c r="E269" s="190"/>
      <c r="F269" s="190"/>
      <c r="G269" s="190"/>
      <c r="H269" s="190"/>
      <c r="I269" s="190"/>
      <c r="J269" s="190"/>
      <c r="K269" s="191"/>
      <c r="L269" s="191"/>
    </row>
    <row r="270" spans="1:12" ht="14.5" x14ac:dyDescent="0.35">
      <c r="A270" s="189"/>
      <c r="B270" s="189"/>
      <c r="C270" s="191"/>
      <c r="D270" s="191"/>
      <c r="E270" s="190"/>
      <c r="F270" s="190"/>
      <c r="G270" s="190"/>
      <c r="H270" s="190"/>
      <c r="I270" s="190"/>
      <c r="J270" s="190"/>
      <c r="K270" s="191"/>
      <c r="L270" s="191"/>
    </row>
    <row r="271" spans="1:12" ht="14.5" x14ac:dyDescent="0.35">
      <c r="A271" s="189"/>
      <c r="B271" s="189"/>
      <c r="C271" s="191"/>
      <c r="D271" s="191"/>
      <c r="E271" s="190"/>
      <c r="F271" s="190"/>
      <c r="G271" s="190"/>
      <c r="H271" s="190"/>
      <c r="I271" s="190"/>
      <c r="J271" s="190"/>
      <c r="K271" s="191"/>
      <c r="L271" s="191"/>
    </row>
    <row r="272" spans="1:12" ht="14.5" x14ac:dyDescent="0.35">
      <c r="A272" s="189"/>
      <c r="B272" s="189"/>
      <c r="C272" s="191"/>
      <c r="D272" s="191"/>
      <c r="E272" s="190"/>
      <c r="F272" s="190"/>
      <c r="G272" s="190"/>
      <c r="H272" s="190"/>
      <c r="I272" s="190"/>
      <c r="J272" s="190"/>
      <c r="K272" s="191"/>
      <c r="L272" s="191"/>
    </row>
    <row r="273" spans="1:12" ht="14.5" x14ac:dyDescent="0.35">
      <c r="A273" s="189"/>
      <c r="B273" s="189"/>
      <c r="C273" s="191"/>
      <c r="D273" s="191"/>
      <c r="E273" s="190"/>
      <c r="F273" s="190"/>
      <c r="G273" s="190"/>
      <c r="H273" s="190"/>
      <c r="I273" s="190"/>
      <c r="J273" s="190"/>
      <c r="K273" s="191"/>
      <c r="L273" s="191"/>
    </row>
    <row r="274" spans="1:12" ht="14.5" x14ac:dyDescent="0.35">
      <c r="A274" s="189"/>
      <c r="B274" s="189"/>
      <c r="C274" s="191"/>
      <c r="D274" s="191"/>
      <c r="E274" s="190"/>
      <c r="F274" s="190"/>
      <c r="G274" s="190"/>
      <c r="H274" s="190"/>
      <c r="I274" s="190"/>
      <c r="J274" s="190"/>
      <c r="K274" s="191"/>
      <c r="L274" s="191"/>
    </row>
    <row r="275" spans="1:12" ht="14.5" x14ac:dyDescent="0.35">
      <c r="A275" s="189"/>
      <c r="B275" s="189"/>
      <c r="C275" s="191"/>
      <c r="D275" s="191"/>
      <c r="E275" s="190"/>
      <c r="F275" s="190"/>
      <c r="G275" s="190"/>
      <c r="H275" s="190"/>
      <c r="I275" s="190"/>
      <c r="J275" s="190"/>
      <c r="K275" s="191"/>
      <c r="L275" s="191"/>
    </row>
    <row r="276" spans="1:12" ht="14.5" x14ac:dyDescent="0.35">
      <c r="A276" s="189"/>
      <c r="B276" s="189"/>
      <c r="C276" s="191"/>
      <c r="D276" s="191"/>
      <c r="E276" s="190"/>
      <c r="F276" s="190"/>
      <c r="G276" s="190"/>
      <c r="H276" s="190"/>
      <c r="I276" s="190"/>
      <c r="J276" s="190"/>
      <c r="K276" s="191"/>
      <c r="L276" s="191"/>
    </row>
    <row r="277" spans="1:12" ht="14.5" x14ac:dyDescent="0.35">
      <c r="A277" s="189"/>
      <c r="B277" s="189"/>
      <c r="C277" s="191"/>
      <c r="D277" s="191"/>
      <c r="E277" s="190"/>
      <c r="F277" s="190"/>
      <c r="G277" s="190"/>
      <c r="H277" s="190"/>
      <c r="I277" s="190"/>
      <c r="J277" s="190"/>
      <c r="K277" s="191"/>
      <c r="L277" s="191"/>
    </row>
    <row r="278" spans="1:12" ht="14.5" x14ac:dyDescent="0.35">
      <c r="A278" s="189"/>
      <c r="B278" s="189"/>
      <c r="C278" s="191"/>
      <c r="D278" s="191"/>
      <c r="E278" s="190"/>
      <c r="F278" s="190"/>
      <c r="G278" s="190"/>
      <c r="H278" s="190"/>
      <c r="I278" s="190"/>
      <c r="J278" s="190"/>
      <c r="K278" s="191"/>
      <c r="L278" s="191"/>
    </row>
    <row r="279" spans="1:12" ht="14.5" x14ac:dyDescent="0.35">
      <c r="A279" s="189"/>
      <c r="B279" s="189"/>
      <c r="C279" s="191"/>
      <c r="D279" s="191"/>
      <c r="E279" s="190"/>
      <c r="F279" s="190"/>
      <c r="G279" s="190"/>
      <c r="H279" s="190"/>
      <c r="I279" s="190"/>
      <c r="J279" s="190"/>
      <c r="K279" s="191"/>
      <c r="L279" s="191"/>
    </row>
    <row r="280" spans="1:12" ht="14.5" x14ac:dyDescent="0.35">
      <c r="A280" s="189"/>
      <c r="B280" s="189"/>
      <c r="C280" s="191"/>
      <c r="D280" s="191"/>
      <c r="E280" s="190"/>
      <c r="F280" s="190"/>
      <c r="G280" s="190"/>
      <c r="H280" s="190"/>
      <c r="I280" s="190"/>
      <c r="J280" s="190"/>
      <c r="K280" s="191"/>
      <c r="L280" s="191"/>
    </row>
    <row r="281" spans="1:12" ht="14.5" x14ac:dyDescent="0.35">
      <c r="A281" s="189"/>
      <c r="B281" s="189"/>
      <c r="C281" s="191"/>
      <c r="D281" s="191"/>
      <c r="E281" s="190"/>
      <c r="F281" s="190"/>
      <c r="G281" s="190"/>
      <c r="H281" s="190"/>
      <c r="I281" s="190"/>
      <c r="J281" s="190"/>
      <c r="K281" s="191"/>
      <c r="L281" s="191"/>
    </row>
    <row r="282" spans="1:12" ht="14.5" x14ac:dyDescent="0.35">
      <c r="A282" s="189"/>
      <c r="B282" s="189"/>
      <c r="C282" s="191"/>
      <c r="D282" s="191"/>
      <c r="E282" s="190"/>
      <c r="F282" s="190"/>
      <c r="G282" s="190"/>
      <c r="H282" s="190"/>
      <c r="I282" s="190"/>
      <c r="J282" s="190"/>
      <c r="K282" s="191"/>
      <c r="L282" s="191"/>
    </row>
    <row r="283" spans="1:12" ht="14.5" x14ac:dyDescent="0.35">
      <c r="A283" s="189"/>
      <c r="B283" s="189"/>
      <c r="C283" s="191"/>
      <c r="D283" s="191"/>
      <c r="E283" s="190"/>
      <c r="F283" s="190"/>
      <c r="G283" s="190"/>
      <c r="H283" s="190"/>
      <c r="I283" s="190"/>
      <c r="J283" s="190"/>
      <c r="K283" s="191"/>
      <c r="L283" s="191"/>
    </row>
    <row r="284" spans="1:12" ht="14.5" x14ac:dyDescent="0.35">
      <c r="A284" s="189"/>
      <c r="B284" s="189"/>
      <c r="C284" s="191"/>
      <c r="D284" s="191"/>
      <c r="E284" s="190"/>
      <c r="F284" s="190"/>
      <c r="G284" s="190"/>
      <c r="H284" s="190"/>
      <c r="I284" s="190"/>
      <c r="J284" s="190"/>
      <c r="K284" s="191"/>
      <c r="L284" s="191"/>
    </row>
    <row r="285" spans="1:12" ht="14.5" x14ac:dyDescent="0.35">
      <c r="A285" s="189"/>
      <c r="B285" s="189"/>
      <c r="C285" s="191"/>
      <c r="D285" s="191"/>
      <c r="E285" s="190"/>
      <c r="F285" s="190"/>
      <c r="G285" s="190"/>
      <c r="H285" s="190"/>
      <c r="I285" s="190"/>
      <c r="J285" s="190"/>
      <c r="K285" s="191"/>
      <c r="L285" s="191"/>
    </row>
    <row r="286" spans="1:12" ht="14.5" x14ac:dyDescent="0.35">
      <c r="A286" s="189"/>
      <c r="B286" s="189"/>
      <c r="C286" s="191"/>
      <c r="D286" s="191"/>
      <c r="E286" s="190"/>
      <c r="F286" s="190"/>
      <c r="G286" s="190"/>
      <c r="H286" s="190"/>
      <c r="I286" s="190"/>
      <c r="J286" s="190"/>
      <c r="K286" s="191"/>
      <c r="L286" s="191"/>
    </row>
    <row r="287" spans="1:12" ht="14.5" x14ac:dyDescent="0.35">
      <c r="A287" s="189"/>
      <c r="B287" s="189"/>
      <c r="C287" s="191"/>
      <c r="D287" s="191"/>
      <c r="E287" s="190"/>
      <c r="F287" s="190"/>
      <c r="G287" s="190"/>
      <c r="H287" s="190"/>
      <c r="I287" s="190"/>
      <c r="J287" s="190"/>
      <c r="K287" s="191"/>
      <c r="L287" s="191"/>
    </row>
    <row r="288" spans="1:12" ht="14.5" x14ac:dyDescent="0.35">
      <c r="A288" s="189"/>
      <c r="B288" s="189"/>
      <c r="C288" s="191"/>
      <c r="D288" s="191"/>
      <c r="E288" s="190"/>
      <c r="F288" s="190"/>
      <c r="G288" s="190"/>
      <c r="H288" s="190"/>
      <c r="I288" s="190"/>
      <c r="J288" s="190"/>
      <c r="K288" s="191"/>
      <c r="L288" s="191"/>
    </row>
    <row r="289" spans="1:12" ht="14.5" x14ac:dyDescent="0.35">
      <c r="A289" s="189"/>
      <c r="B289" s="189"/>
      <c r="C289" s="191"/>
      <c r="D289" s="191"/>
      <c r="E289" s="190"/>
      <c r="F289" s="190"/>
      <c r="G289" s="190"/>
      <c r="H289" s="190"/>
      <c r="I289" s="190"/>
      <c r="J289" s="190"/>
      <c r="K289" s="191"/>
      <c r="L289" s="191"/>
    </row>
    <row r="290" spans="1:12" ht="14.5" x14ac:dyDescent="0.35">
      <c r="A290" s="189"/>
      <c r="B290" s="189"/>
      <c r="C290" s="191"/>
      <c r="D290" s="191"/>
      <c r="E290" s="190"/>
      <c r="F290" s="190"/>
      <c r="G290" s="190"/>
      <c r="H290" s="190"/>
      <c r="I290" s="190"/>
      <c r="J290" s="190"/>
      <c r="K290" s="191"/>
      <c r="L290" s="191"/>
    </row>
    <row r="291" spans="1:12" ht="14.5" x14ac:dyDescent="0.35">
      <c r="A291" s="189"/>
      <c r="B291" s="189"/>
      <c r="C291" s="191"/>
      <c r="D291" s="191"/>
      <c r="E291" s="190"/>
      <c r="F291" s="190"/>
      <c r="G291" s="190"/>
      <c r="H291" s="190"/>
      <c r="I291" s="190"/>
      <c r="J291" s="190"/>
      <c r="K291" s="191"/>
      <c r="L291" s="191"/>
    </row>
    <row r="292" spans="1:12" ht="14.5" x14ac:dyDescent="0.35">
      <c r="A292" s="189"/>
      <c r="B292" s="189"/>
      <c r="C292" s="191"/>
      <c r="D292" s="191"/>
      <c r="E292" s="190"/>
      <c r="F292" s="190"/>
      <c r="G292" s="190"/>
      <c r="H292" s="190"/>
      <c r="I292" s="190"/>
      <c r="J292" s="190"/>
      <c r="K292" s="191"/>
      <c r="L292" s="191"/>
    </row>
    <row r="293" spans="1:12" ht="14.5" x14ac:dyDescent="0.35">
      <c r="A293" s="189"/>
      <c r="B293" s="189"/>
      <c r="C293" s="191"/>
      <c r="D293" s="191"/>
      <c r="E293" s="190"/>
      <c r="F293" s="190"/>
      <c r="G293" s="190"/>
      <c r="H293" s="190"/>
      <c r="I293" s="190"/>
      <c r="J293" s="190"/>
      <c r="K293" s="191"/>
      <c r="L293" s="191"/>
    </row>
    <row r="294" spans="1:12" ht="14.5" x14ac:dyDescent="0.35">
      <c r="A294" s="189"/>
      <c r="B294" s="189"/>
      <c r="C294" s="191"/>
      <c r="D294" s="191"/>
      <c r="E294" s="190"/>
      <c r="F294" s="190"/>
      <c r="G294" s="190"/>
      <c r="H294" s="190"/>
      <c r="I294" s="190"/>
      <c r="J294" s="190"/>
      <c r="K294" s="191"/>
      <c r="L294" s="191"/>
    </row>
    <row r="295" spans="1:12" ht="14.5" x14ac:dyDescent="0.35">
      <c r="A295" s="189"/>
      <c r="B295" s="189"/>
      <c r="C295" s="191"/>
      <c r="D295" s="191"/>
      <c r="E295" s="190"/>
      <c r="F295" s="190"/>
      <c r="G295" s="190"/>
      <c r="H295" s="190"/>
      <c r="I295" s="190"/>
      <c r="J295" s="190"/>
      <c r="K295" s="191"/>
      <c r="L295" s="191"/>
    </row>
    <row r="296" spans="1:12" ht="14.5" x14ac:dyDescent="0.35">
      <c r="A296" s="189"/>
      <c r="B296" s="189"/>
      <c r="C296" s="191"/>
      <c r="D296" s="191"/>
      <c r="E296" s="190"/>
      <c r="F296" s="190"/>
      <c r="G296" s="190"/>
      <c r="H296" s="190"/>
      <c r="I296" s="190"/>
      <c r="J296" s="190"/>
      <c r="K296" s="191"/>
      <c r="L296" s="191"/>
    </row>
    <row r="297" spans="1:12" ht="14.5" x14ac:dyDescent="0.35">
      <c r="A297" s="189"/>
      <c r="B297" s="189"/>
      <c r="C297" s="191"/>
      <c r="D297" s="191"/>
      <c r="E297" s="190"/>
      <c r="F297" s="190"/>
      <c r="G297" s="190"/>
      <c r="H297" s="190"/>
      <c r="I297" s="190"/>
      <c r="J297" s="190"/>
      <c r="K297" s="191"/>
      <c r="L297" s="191"/>
    </row>
    <row r="298" spans="1:12" ht="14.5" x14ac:dyDescent="0.35">
      <c r="A298" s="189"/>
      <c r="B298" s="189"/>
      <c r="C298" s="191"/>
      <c r="D298" s="191"/>
      <c r="E298" s="190"/>
      <c r="F298" s="190"/>
      <c r="G298" s="190"/>
      <c r="H298" s="190"/>
      <c r="I298" s="190"/>
      <c r="J298" s="190"/>
      <c r="K298" s="191"/>
      <c r="L298" s="191"/>
    </row>
    <row r="299" spans="1:12" ht="14.5" x14ac:dyDescent="0.35">
      <c r="A299" s="189"/>
      <c r="B299" s="189"/>
      <c r="C299" s="191"/>
      <c r="D299" s="191"/>
      <c r="E299" s="190"/>
      <c r="F299" s="190"/>
      <c r="G299" s="190"/>
      <c r="H299" s="190"/>
      <c r="I299" s="190"/>
      <c r="J299" s="190"/>
      <c r="K299" s="191"/>
      <c r="L299" s="191"/>
    </row>
    <row r="300" spans="1:12" ht="14.5" x14ac:dyDescent="0.35">
      <c r="A300" s="189"/>
      <c r="B300" s="189"/>
      <c r="C300" s="191"/>
      <c r="D300" s="191"/>
      <c r="E300" s="190"/>
      <c r="F300" s="190"/>
      <c r="G300" s="190"/>
      <c r="H300" s="190"/>
      <c r="I300" s="190"/>
      <c r="J300" s="190"/>
      <c r="K300" s="191"/>
      <c r="L300" s="191"/>
    </row>
    <row r="301" spans="1:12" ht="14.5" x14ac:dyDescent="0.35">
      <c r="A301" s="189"/>
      <c r="B301" s="189"/>
      <c r="C301" s="191"/>
      <c r="D301" s="191"/>
      <c r="E301" s="190"/>
      <c r="F301" s="190"/>
      <c r="G301" s="190"/>
      <c r="H301" s="190"/>
      <c r="I301" s="190"/>
      <c r="J301" s="190"/>
      <c r="K301" s="191"/>
      <c r="L301" s="191"/>
    </row>
    <row r="302" spans="1:12" ht="14.5" x14ac:dyDescent="0.35">
      <c r="A302" s="189"/>
      <c r="B302" s="189"/>
      <c r="C302" s="191"/>
      <c r="D302" s="191"/>
      <c r="E302" s="190"/>
      <c r="F302" s="190"/>
      <c r="G302" s="190"/>
      <c r="H302" s="190"/>
      <c r="I302" s="190"/>
      <c r="J302" s="190"/>
      <c r="K302" s="191"/>
      <c r="L302" s="191"/>
    </row>
    <row r="303" spans="1:12" ht="14.5" x14ac:dyDescent="0.35">
      <c r="A303" s="189"/>
      <c r="B303" s="189"/>
      <c r="C303" s="191"/>
      <c r="D303" s="191"/>
      <c r="E303" s="190"/>
      <c r="F303" s="190"/>
      <c r="G303" s="190"/>
      <c r="H303" s="190"/>
      <c r="I303" s="190"/>
      <c r="J303" s="190"/>
      <c r="K303" s="191"/>
      <c r="L303" s="191"/>
    </row>
    <row r="304" spans="1:12" ht="14.5" x14ac:dyDescent="0.35">
      <c r="A304" s="189"/>
      <c r="B304" s="189"/>
      <c r="C304" s="191"/>
      <c r="D304" s="191"/>
      <c r="E304" s="190"/>
      <c r="F304" s="190"/>
      <c r="G304" s="190"/>
      <c r="H304" s="190"/>
      <c r="I304" s="190"/>
      <c r="J304" s="190"/>
      <c r="K304" s="191"/>
      <c r="L304" s="191"/>
    </row>
    <row r="305" spans="1:12" ht="14.5" x14ac:dyDescent="0.35">
      <c r="A305" s="189"/>
      <c r="B305" s="189"/>
      <c r="C305" s="191"/>
      <c r="D305" s="191"/>
      <c r="E305" s="190"/>
      <c r="F305" s="190"/>
      <c r="G305" s="190"/>
      <c r="H305" s="190"/>
      <c r="I305" s="190"/>
      <c r="J305" s="190"/>
      <c r="K305" s="191"/>
      <c r="L305" s="191"/>
    </row>
    <row r="306" spans="1:12" ht="14.5" x14ac:dyDescent="0.35">
      <c r="A306" s="189"/>
      <c r="B306" s="189"/>
      <c r="C306" s="191"/>
      <c r="D306" s="191"/>
      <c r="E306" s="190"/>
      <c r="F306" s="190"/>
      <c r="G306" s="190"/>
      <c r="H306" s="190"/>
      <c r="I306" s="190"/>
      <c r="J306" s="190"/>
      <c r="K306" s="191"/>
      <c r="L306" s="191"/>
    </row>
    <row r="307" spans="1:12" ht="14.5" x14ac:dyDescent="0.35">
      <c r="A307" s="189"/>
      <c r="B307" s="189"/>
      <c r="C307" s="191"/>
      <c r="D307" s="191"/>
      <c r="E307" s="190"/>
      <c r="F307" s="190"/>
      <c r="G307" s="190"/>
      <c r="H307" s="190"/>
      <c r="I307" s="190"/>
      <c r="J307" s="190"/>
      <c r="K307" s="191"/>
      <c r="L307" s="191"/>
    </row>
    <row r="308" spans="1:12" ht="14.5" x14ac:dyDescent="0.35">
      <c r="A308" s="189"/>
      <c r="B308" s="189"/>
      <c r="C308" s="191"/>
      <c r="D308" s="191"/>
      <c r="E308" s="190"/>
      <c r="F308" s="190"/>
      <c r="G308" s="190"/>
      <c r="H308" s="190"/>
      <c r="I308" s="190"/>
      <c r="J308" s="190"/>
      <c r="K308" s="191"/>
      <c r="L308" s="191"/>
    </row>
    <row r="309" spans="1:12" ht="14.5" x14ac:dyDescent="0.35">
      <c r="A309" s="189"/>
      <c r="B309" s="189"/>
      <c r="C309" s="191"/>
      <c r="D309" s="191"/>
      <c r="E309" s="190"/>
      <c r="F309" s="190"/>
      <c r="G309" s="190"/>
      <c r="H309" s="190"/>
      <c r="I309" s="190"/>
      <c r="J309" s="190"/>
      <c r="K309" s="191"/>
      <c r="L309" s="191"/>
    </row>
    <row r="310" spans="1:12" ht="14.5" x14ac:dyDescent="0.35">
      <c r="A310" s="189"/>
      <c r="B310" s="189"/>
      <c r="C310" s="191"/>
      <c r="D310" s="191"/>
      <c r="E310" s="190"/>
      <c r="F310" s="190"/>
      <c r="G310" s="190"/>
      <c r="H310" s="190"/>
      <c r="I310" s="190"/>
      <c r="J310" s="190"/>
      <c r="K310" s="191"/>
      <c r="L310" s="191"/>
    </row>
    <row r="311" spans="1:12" ht="14.5" x14ac:dyDescent="0.35">
      <c r="A311" s="189"/>
      <c r="B311" s="189"/>
      <c r="C311" s="191"/>
      <c r="D311" s="191"/>
      <c r="E311" s="190"/>
      <c r="F311" s="190"/>
      <c r="G311" s="190"/>
      <c r="H311" s="190"/>
      <c r="I311" s="190"/>
      <c r="J311" s="190"/>
      <c r="K311" s="191"/>
      <c r="L311" s="191"/>
    </row>
    <row r="312" spans="1:12" ht="14.5" x14ac:dyDescent="0.35">
      <c r="A312" s="189"/>
      <c r="B312" s="189"/>
      <c r="C312" s="191"/>
      <c r="D312" s="191"/>
      <c r="E312" s="190"/>
      <c r="F312" s="190"/>
      <c r="G312" s="190"/>
      <c r="H312" s="190"/>
      <c r="I312" s="190"/>
      <c r="J312" s="190"/>
      <c r="K312" s="191"/>
      <c r="L312" s="191"/>
    </row>
    <row r="313" spans="1:12" ht="14.5" x14ac:dyDescent="0.35">
      <c r="A313" s="189"/>
      <c r="B313" s="189"/>
      <c r="C313" s="191"/>
      <c r="D313" s="191"/>
      <c r="E313" s="190"/>
      <c r="F313" s="190"/>
      <c r="G313" s="190"/>
      <c r="H313" s="190"/>
      <c r="I313" s="190"/>
      <c r="J313" s="190"/>
      <c r="K313" s="191"/>
      <c r="L313" s="191"/>
    </row>
    <row r="314" spans="1:12" ht="14.5" x14ac:dyDescent="0.35">
      <c r="A314" s="189"/>
      <c r="B314" s="189"/>
      <c r="C314" s="191"/>
      <c r="D314" s="191"/>
      <c r="E314" s="190"/>
      <c r="F314" s="190"/>
      <c r="G314" s="190"/>
      <c r="H314" s="190"/>
      <c r="I314" s="190"/>
      <c r="J314" s="190"/>
      <c r="K314" s="191"/>
      <c r="L314" s="191"/>
    </row>
    <row r="315" spans="1:12" ht="14.5" x14ac:dyDescent="0.35">
      <c r="A315" s="189"/>
      <c r="B315" s="189"/>
      <c r="C315" s="191"/>
      <c r="D315" s="191"/>
      <c r="E315" s="190"/>
      <c r="F315" s="190"/>
      <c r="G315" s="190"/>
      <c r="H315" s="190"/>
      <c r="I315" s="190"/>
      <c r="J315" s="190"/>
      <c r="K315" s="191"/>
      <c r="L315" s="191"/>
    </row>
    <row r="316" spans="1:12" ht="14.5" x14ac:dyDescent="0.35">
      <c r="A316" s="189"/>
      <c r="B316" s="189"/>
      <c r="C316" s="191"/>
      <c r="D316" s="191"/>
      <c r="E316" s="190"/>
      <c r="F316" s="190"/>
      <c r="G316" s="190"/>
      <c r="H316" s="190"/>
      <c r="I316" s="190"/>
      <c r="J316" s="190"/>
      <c r="K316" s="191"/>
      <c r="L316" s="191"/>
    </row>
    <row r="317" spans="1:12" ht="14.5" x14ac:dyDescent="0.35">
      <c r="A317" s="189"/>
      <c r="B317" s="189"/>
      <c r="C317" s="191"/>
      <c r="D317" s="191"/>
      <c r="E317" s="190"/>
      <c r="F317" s="190"/>
      <c r="G317" s="190"/>
      <c r="H317" s="190"/>
      <c r="I317" s="190"/>
      <c r="J317" s="190"/>
      <c r="K317" s="191"/>
      <c r="L317" s="191"/>
    </row>
    <row r="318" spans="1:12" ht="14.5" x14ac:dyDescent="0.35">
      <c r="A318" s="189"/>
      <c r="B318" s="189"/>
      <c r="C318" s="191"/>
      <c r="D318" s="191"/>
      <c r="E318" s="190"/>
      <c r="F318" s="190"/>
      <c r="G318" s="190"/>
      <c r="H318" s="190"/>
      <c r="I318" s="190"/>
      <c r="J318" s="190"/>
      <c r="K318" s="191"/>
      <c r="L318" s="191"/>
    </row>
    <row r="319" spans="1:12" ht="14.5" x14ac:dyDescent="0.35">
      <c r="A319" s="189"/>
      <c r="B319" s="189"/>
      <c r="C319" s="191"/>
      <c r="D319" s="191"/>
      <c r="E319" s="190"/>
      <c r="F319" s="190"/>
      <c r="G319" s="190"/>
      <c r="H319" s="190"/>
      <c r="I319" s="190"/>
      <c r="J319" s="190"/>
      <c r="K319" s="191"/>
      <c r="L319" s="191"/>
    </row>
    <row r="320" spans="1:12" ht="14.5" x14ac:dyDescent="0.35">
      <c r="A320" s="189"/>
      <c r="B320" s="189"/>
      <c r="C320" s="191"/>
      <c r="D320" s="191"/>
      <c r="E320" s="190"/>
      <c r="F320" s="190"/>
      <c r="G320" s="190"/>
      <c r="H320" s="190"/>
      <c r="I320" s="190"/>
      <c r="J320" s="190"/>
      <c r="K320" s="191"/>
      <c r="L320" s="191"/>
    </row>
    <row r="321" spans="1:12" ht="14.5" x14ac:dyDescent="0.35">
      <c r="A321" s="189"/>
      <c r="B321" s="189"/>
      <c r="C321" s="191"/>
      <c r="D321" s="191"/>
      <c r="E321" s="190"/>
      <c r="F321" s="190"/>
      <c r="G321" s="190"/>
      <c r="H321" s="190"/>
      <c r="I321" s="190"/>
      <c r="J321" s="190"/>
      <c r="K321" s="191"/>
      <c r="L321" s="191"/>
    </row>
    <row r="322" spans="1:12" ht="14.5" x14ac:dyDescent="0.35">
      <c r="A322" s="189"/>
      <c r="B322" s="189"/>
      <c r="C322" s="191"/>
      <c r="D322" s="191"/>
      <c r="E322" s="190"/>
      <c r="F322" s="190"/>
      <c r="G322" s="190"/>
      <c r="H322" s="190"/>
      <c r="I322" s="190"/>
      <c r="J322" s="190"/>
      <c r="K322" s="191"/>
      <c r="L322" s="191"/>
    </row>
    <row r="323" spans="1:12" ht="14.5" x14ac:dyDescent="0.35">
      <c r="A323" s="189"/>
      <c r="B323" s="189"/>
      <c r="C323" s="191"/>
      <c r="D323" s="191"/>
      <c r="E323" s="190"/>
      <c r="F323" s="190"/>
      <c r="G323" s="190"/>
      <c r="H323" s="190"/>
      <c r="I323" s="190"/>
      <c r="J323" s="190"/>
      <c r="K323" s="191"/>
      <c r="L323" s="191"/>
    </row>
    <row r="324" spans="1:12" ht="14.5" x14ac:dyDescent="0.35">
      <c r="A324" s="189"/>
      <c r="B324" s="189"/>
      <c r="C324" s="191"/>
      <c r="D324" s="191"/>
      <c r="E324" s="190"/>
      <c r="F324" s="190"/>
      <c r="G324" s="190"/>
      <c r="H324" s="190"/>
      <c r="I324" s="190"/>
      <c r="J324" s="190"/>
      <c r="K324" s="191"/>
      <c r="L324" s="191"/>
    </row>
    <row r="325" spans="1:12" ht="14.5" x14ac:dyDescent="0.35">
      <c r="A325" s="189"/>
      <c r="B325" s="189"/>
      <c r="C325" s="191"/>
      <c r="D325" s="191"/>
      <c r="E325" s="190"/>
      <c r="F325" s="190"/>
      <c r="G325" s="190"/>
      <c r="H325" s="190"/>
      <c r="I325" s="190"/>
      <c r="J325" s="190"/>
      <c r="K325" s="191"/>
      <c r="L325" s="191"/>
    </row>
    <row r="326" spans="1:12" ht="14.5" x14ac:dyDescent="0.35">
      <c r="A326" s="189"/>
      <c r="B326" s="189"/>
      <c r="C326" s="191"/>
      <c r="D326" s="191"/>
      <c r="E326" s="190"/>
      <c r="F326" s="190"/>
      <c r="G326" s="190"/>
      <c r="H326" s="190"/>
      <c r="I326" s="190"/>
      <c r="J326" s="190"/>
      <c r="K326" s="191"/>
      <c r="L326" s="191"/>
    </row>
    <row r="327" spans="1:12" ht="14.5" x14ac:dyDescent="0.35">
      <c r="A327" s="189"/>
      <c r="B327" s="189"/>
      <c r="C327" s="191"/>
      <c r="D327" s="191"/>
      <c r="E327" s="190"/>
      <c r="F327" s="190"/>
      <c r="G327" s="190"/>
      <c r="H327" s="190"/>
      <c r="I327" s="190"/>
      <c r="J327" s="190"/>
      <c r="K327" s="191"/>
      <c r="L327" s="191"/>
    </row>
    <row r="328" spans="1:12" ht="14.5" x14ac:dyDescent="0.35">
      <c r="A328" s="189"/>
      <c r="B328" s="189"/>
      <c r="C328" s="191"/>
      <c r="D328" s="191"/>
      <c r="E328" s="190"/>
      <c r="F328" s="190"/>
      <c r="G328" s="190"/>
      <c r="H328" s="190"/>
      <c r="I328" s="190"/>
      <c r="J328" s="190"/>
      <c r="K328" s="191"/>
      <c r="L328" s="191"/>
    </row>
    <row r="329" spans="1:12" ht="14.5" x14ac:dyDescent="0.35">
      <c r="A329" s="189"/>
      <c r="B329" s="189"/>
      <c r="C329" s="191"/>
      <c r="D329" s="191"/>
      <c r="E329" s="190"/>
      <c r="F329" s="190"/>
      <c r="G329" s="190"/>
      <c r="H329" s="190"/>
      <c r="I329" s="190"/>
      <c r="J329" s="190"/>
      <c r="K329" s="191"/>
      <c r="L329" s="191"/>
    </row>
    <row r="330" spans="1:12" ht="14.5" x14ac:dyDescent="0.35">
      <c r="A330" s="189"/>
      <c r="B330" s="189"/>
      <c r="C330" s="191"/>
      <c r="D330" s="191"/>
      <c r="E330" s="190"/>
      <c r="F330" s="190"/>
      <c r="G330" s="190"/>
      <c r="H330" s="190"/>
      <c r="I330" s="190"/>
      <c r="J330" s="190"/>
      <c r="K330" s="191"/>
      <c r="L330" s="191"/>
    </row>
    <row r="331" spans="1:12" ht="14.5" x14ac:dyDescent="0.35">
      <c r="A331" s="189"/>
      <c r="B331" s="189"/>
      <c r="C331" s="191"/>
      <c r="D331" s="191"/>
      <c r="E331" s="190"/>
      <c r="F331" s="190"/>
      <c r="G331" s="190"/>
      <c r="H331" s="190"/>
      <c r="I331" s="190"/>
      <c r="J331" s="190"/>
      <c r="K331" s="191"/>
      <c r="L331" s="191"/>
    </row>
    <row r="332" spans="1:12" ht="14.5" x14ac:dyDescent="0.35">
      <c r="A332" s="189"/>
      <c r="B332" s="189"/>
      <c r="C332" s="191"/>
      <c r="D332" s="191"/>
      <c r="E332" s="190"/>
      <c r="F332" s="190"/>
      <c r="G332" s="190"/>
      <c r="H332" s="190"/>
      <c r="I332" s="190"/>
      <c r="J332" s="190"/>
      <c r="K332" s="191"/>
      <c r="L332" s="191"/>
    </row>
    <row r="333" spans="1:12" ht="14.5" x14ac:dyDescent="0.35">
      <c r="A333" s="189"/>
      <c r="B333" s="189"/>
      <c r="C333" s="191"/>
      <c r="D333" s="191"/>
      <c r="E333" s="190"/>
      <c r="F333" s="190"/>
      <c r="G333" s="190"/>
      <c r="H333" s="190"/>
      <c r="I333" s="190"/>
      <c r="J333" s="190"/>
      <c r="K333" s="191"/>
      <c r="L333" s="191"/>
    </row>
    <row r="334" spans="1:12" ht="14.5" x14ac:dyDescent="0.35">
      <c r="A334" s="189"/>
      <c r="B334" s="189"/>
      <c r="C334" s="191"/>
      <c r="D334" s="191"/>
      <c r="E334" s="190"/>
      <c r="F334" s="190"/>
      <c r="G334" s="190"/>
      <c r="H334" s="190"/>
      <c r="I334" s="190"/>
      <c r="J334" s="190"/>
      <c r="K334" s="191"/>
      <c r="L334" s="191"/>
    </row>
    <row r="335" spans="1:12" ht="14.5" x14ac:dyDescent="0.35">
      <c r="A335" s="189"/>
      <c r="B335" s="189"/>
      <c r="C335" s="191"/>
      <c r="D335" s="191"/>
      <c r="E335" s="190"/>
      <c r="F335" s="190"/>
      <c r="G335" s="190"/>
      <c r="H335" s="190"/>
      <c r="I335" s="190"/>
      <c r="J335" s="190"/>
      <c r="K335" s="191"/>
      <c r="L335" s="191"/>
    </row>
    <row r="336" spans="1:12" ht="14.5" x14ac:dyDescent="0.35">
      <c r="A336" s="189"/>
      <c r="B336" s="189"/>
      <c r="C336" s="191"/>
      <c r="D336" s="191"/>
      <c r="E336" s="190"/>
      <c r="F336" s="190"/>
      <c r="G336" s="190"/>
      <c r="H336" s="190"/>
      <c r="I336" s="190"/>
      <c r="J336" s="190"/>
      <c r="K336" s="191"/>
      <c r="L336" s="191"/>
    </row>
    <row r="337" spans="1:12" ht="14.5" x14ac:dyDescent="0.35">
      <c r="A337" s="189"/>
      <c r="B337" s="189"/>
      <c r="C337" s="191"/>
      <c r="D337" s="191"/>
      <c r="E337" s="190"/>
      <c r="F337" s="190"/>
      <c r="G337" s="190"/>
      <c r="H337" s="190"/>
      <c r="I337" s="190"/>
      <c r="J337" s="190"/>
      <c r="K337" s="191"/>
      <c r="L337" s="191"/>
    </row>
    <row r="338" spans="1:12" ht="14.5" x14ac:dyDescent="0.35">
      <c r="A338" s="189"/>
      <c r="B338" s="189"/>
      <c r="C338" s="191"/>
      <c r="D338" s="191"/>
      <c r="E338" s="190"/>
      <c r="F338" s="190"/>
      <c r="G338" s="190"/>
      <c r="H338" s="190"/>
      <c r="I338" s="190"/>
      <c r="J338" s="190"/>
      <c r="K338" s="191"/>
      <c r="L338" s="191"/>
    </row>
    <row r="339" spans="1:12" ht="14.5" x14ac:dyDescent="0.35">
      <c r="A339" s="189"/>
      <c r="B339" s="189"/>
      <c r="C339" s="191"/>
      <c r="D339" s="191"/>
      <c r="E339" s="190"/>
      <c r="F339" s="190"/>
      <c r="G339" s="190"/>
      <c r="H339" s="190"/>
      <c r="I339" s="190"/>
      <c r="J339" s="190"/>
      <c r="K339" s="191"/>
      <c r="L339" s="191"/>
    </row>
    <row r="340" spans="1:12" ht="14.5" x14ac:dyDescent="0.35">
      <c r="A340" s="189"/>
      <c r="B340" s="189"/>
      <c r="C340" s="191"/>
      <c r="D340" s="191"/>
      <c r="E340" s="190"/>
      <c r="F340" s="190"/>
      <c r="G340" s="190"/>
      <c r="H340" s="190"/>
      <c r="I340" s="190"/>
      <c r="J340" s="190"/>
      <c r="K340" s="191"/>
      <c r="L340" s="191"/>
    </row>
    <row r="341" spans="1:12" ht="14.5" x14ac:dyDescent="0.35">
      <c r="A341" s="189"/>
      <c r="B341" s="189"/>
      <c r="C341" s="191"/>
      <c r="D341" s="191"/>
      <c r="E341" s="190"/>
      <c r="F341" s="190"/>
      <c r="G341" s="190"/>
      <c r="H341" s="190"/>
      <c r="I341" s="190"/>
      <c r="J341" s="190"/>
      <c r="K341" s="191"/>
      <c r="L341" s="191"/>
    </row>
    <row r="342" spans="1:12" ht="14.5" x14ac:dyDescent="0.35">
      <c r="A342" s="189"/>
      <c r="B342" s="189"/>
      <c r="C342" s="191"/>
      <c r="D342" s="191"/>
      <c r="E342" s="190"/>
      <c r="F342" s="190"/>
      <c r="G342" s="190"/>
      <c r="H342" s="190"/>
      <c r="I342" s="190"/>
      <c r="J342" s="190"/>
      <c r="K342" s="191"/>
      <c r="L342" s="191"/>
    </row>
    <row r="343" spans="1:12" ht="14.5" x14ac:dyDescent="0.35">
      <c r="A343" s="189"/>
      <c r="B343" s="189"/>
      <c r="C343" s="191"/>
      <c r="D343" s="191"/>
      <c r="E343" s="190"/>
      <c r="F343" s="190"/>
      <c r="G343" s="190"/>
      <c r="H343" s="190"/>
      <c r="I343" s="190"/>
      <c r="J343" s="190"/>
      <c r="K343" s="191"/>
      <c r="L343" s="191"/>
    </row>
    <row r="344" spans="1:12" ht="14.5" x14ac:dyDescent="0.35">
      <c r="A344" s="189"/>
      <c r="B344" s="189"/>
      <c r="C344" s="191"/>
      <c r="D344" s="191"/>
      <c r="E344" s="190"/>
      <c r="F344" s="190"/>
      <c r="G344" s="190"/>
      <c r="H344" s="190"/>
      <c r="I344" s="190"/>
      <c r="J344" s="190"/>
      <c r="K344" s="191"/>
      <c r="L344" s="191"/>
    </row>
    <row r="345" spans="1:12" ht="14.5" x14ac:dyDescent="0.35">
      <c r="A345" s="189"/>
      <c r="B345" s="189"/>
      <c r="C345" s="191"/>
      <c r="D345" s="191"/>
      <c r="E345" s="190"/>
      <c r="F345" s="190"/>
      <c r="G345" s="190"/>
      <c r="H345" s="190"/>
      <c r="I345" s="190"/>
      <c r="J345" s="190"/>
      <c r="K345" s="191"/>
      <c r="L345" s="191"/>
    </row>
    <row r="346" spans="1:12" ht="14.5" x14ac:dyDescent="0.35">
      <c r="A346" s="189"/>
      <c r="B346" s="189"/>
      <c r="C346" s="191"/>
      <c r="D346" s="191"/>
      <c r="E346" s="190"/>
      <c r="F346" s="190"/>
      <c r="G346" s="190"/>
      <c r="H346" s="190"/>
      <c r="I346" s="190"/>
      <c r="J346" s="190"/>
      <c r="K346" s="191"/>
      <c r="L346" s="191"/>
    </row>
    <row r="347" spans="1:12" ht="14.5" x14ac:dyDescent="0.35">
      <c r="A347" s="189"/>
      <c r="B347" s="189"/>
      <c r="C347" s="191"/>
      <c r="D347" s="191"/>
      <c r="E347" s="190"/>
      <c r="F347" s="190"/>
      <c r="G347" s="190"/>
      <c r="H347" s="190"/>
      <c r="I347" s="190"/>
      <c r="J347" s="190"/>
      <c r="K347" s="191"/>
      <c r="L347" s="191"/>
    </row>
    <row r="348" spans="1:12" ht="14.5" x14ac:dyDescent="0.35">
      <c r="A348" s="189"/>
      <c r="B348" s="189"/>
      <c r="C348" s="191"/>
      <c r="D348" s="191"/>
      <c r="E348" s="190"/>
      <c r="F348" s="190"/>
      <c r="G348" s="190"/>
      <c r="H348" s="190"/>
      <c r="I348" s="190"/>
      <c r="J348" s="190"/>
      <c r="K348" s="191"/>
      <c r="L348" s="191"/>
    </row>
    <row r="349" spans="1:12" ht="14.5" x14ac:dyDescent="0.35">
      <c r="A349" s="189"/>
      <c r="B349" s="189"/>
      <c r="C349" s="191"/>
      <c r="D349" s="191"/>
      <c r="E349" s="190"/>
      <c r="F349" s="190"/>
      <c r="G349" s="190"/>
      <c r="H349" s="190"/>
      <c r="I349" s="190"/>
      <c r="J349" s="190"/>
      <c r="K349" s="191"/>
      <c r="L349" s="191"/>
    </row>
    <row r="350" spans="1:12" ht="14.5" x14ac:dyDescent="0.35">
      <c r="A350" s="189"/>
      <c r="B350" s="189"/>
      <c r="C350" s="191"/>
      <c r="D350" s="191"/>
      <c r="E350" s="190"/>
      <c r="F350" s="190"/>
      <c r="G350" s="190"/>
      <c r="H350" s="190"/>
      <c r="I350" s="190"/>
      <c r="J350" s="190"/>
      <c r="K350" s="191"/>
      <c r="L350" s="191"/>
    </row>
    <row r="351" spans="1:12" ht="14.5" x14ac:dyDescent="0.35">
      <c r="A351" s="189"/>
      <c r="B351" s="189"/>
      <c r="C351" s="191"/>
      <c r="D351" s="191"/>
      <c r="E351" s="190"/>
      <c r="F351" s="190"/>
      <c r="G351" s="190"/>
      <c r="H351" s="190"/>
      <c r="I351" s="190"/>
      <c r="J351" s="190"/>
      <c r="K351" s="191"/>
      <c r="L351" s="191"/>
    </row>
    <row r="352" spans="1:12" ht="14.5" x14ac:dyDescent="0.35">
      <c r="A352" s="189"/>
      <c r="B352" s="189"/>
      <c r="C352" s="191"/>
      <c r="D352" s="191"/>
      <c r="E352" s="190"/>
      <c r="F352" s="190"/>
      <c r="G352" s="190"/>
      <c r="H352" s="190"/>
      <c r="I352" s="190"/>
      <c r="J352" s="190"/>
      <c r="K352" s="191"/>
      <c r="L352" s="191"/>
    </row>
    <row r="353" spans="1:12" ht="14.5" x14ac:dyDescent="0.35">
      <c r="A353" s="189"/>
      <c r="B353" s="189"/>
      <c r="C353" s="191"/>
      <c r="D353" s="191"/>
      <c r="E353" s="190"/>
      <c r="F353" s="190"/>
      <c r="G353" s="190"/>
      <c r="H353" s="190"/>
      <c r="I353" s="190"/>
      <c r="J353" s="190"/>
      <c r="K353" s="191"/>
      <c r="L353" s="191"/>
    </row>
    <row r="354" spans="1:12" ht="14.5" x14ac:dyDescent="0.35">
      <c r="A354" s="189"/>
      <c r="B354" s="189"/>
      <c r="C354" s="191"/>
      <c r="D354" s="191"/>
      <c r="E354" s="190"/>
      <c r="F354" s="190"/>
      <c r="G354" s="190"/>
      <c r="H354" s="190"/>
      <c r="I354" s="190"/>
      <c r="J354" s="190"/>
      <c r="K354" s="191"/>
      <c r="L354" s="191"/>
    </row>
  </sheetData>
  <sheetProtection selectLockedCells="1"/>
  <autoFilter ref="A3:E122" xr:uid="{AEB61B32-9CF1-4787-B725-BAB506D72967}"/>
  <mergeCells count="2">
    <mergeCell ref="B2:D2"/>
    <mergeCell ref="B1:D1"/>
  </mergeCells>
  <phoneticPr fontId="28" type="noConversion"/>
  <pageMargins left="0.59" right="0.5" top="0.75" bottom="0.28000000000000003" header="0.3" footer="0.3"/>
  <pageSetup scale="75" orientation="landscape" r:id="rId1"/>
  <headerFooter>
    <oddHeader>&amp;C&amp;"Arial,Bold"&amp;16FBC Keller Deacon Contact List
&amp;D&amp;R&amp;P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tabColor rgb="FFFFFF00"/>
    <pageSetUpPr fitToPage="1"/>
  </sheetPr>
  <dimension ref="A1:BU121"/>
  <sheetViews>
    <sheetView workbookViewId="0">
      <pane ySplit="9" topLeftCell="A88" activePane="bottomLeft" state="frozen"/>
      <selection pane="bottomLeft" activeCell="B6" sqref="B6:M6"/>
    </sheetView>
  </sheetViews>
  <sheetFormatPr defaultColWidth="9.1796875" defaultRowHeight="13" x14ac:dyDescent="0.3"/>
  <cols>
    <col min="1" max="1" width="32.54296875" style="2" customWidth="1"/>
    <col min="2" max="13" width="8.1796875" style="2" customWidth="1"/>
    <col min="14" max="14" width="12.1796875" style="2" customWidth="1"/>
    <col min="15" max="15" width="9.1796875" style="2"/>
    <col min="16" max="16" width="10.1796875" style="2" bestFit="1" customWidth="1"/>
    <col min="17" max="17" width="10.54296875" style="2" customWidth="1"/>
    <col min="18" max="16384" width="9.1796875" style="2"/>
  </cols>
  <sheetData>
    <row r="1" spans="1:73" ht="28" x14ac:dyDescent="0.6">
      <c r="A1" s="248" t="s">
        <v>156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73" ht="28" hidden="1" x14ac:dyDescent="0.6">
      <c r="A2" s="8" t="s">
        <v>125</v>
      </c>
      <c r="B2" s="8"/>
      <c r="C2" s="8"/>
      <c r="D2" s="8"/>
      <c r="E2" s="8"/>
      <c r="F2" s="8"/>
      <c r="G2" s="8"/>
      <c r="H2" s="8"/>
      <c r="I2" s="35"/>
      <c r="J2" s="35"/>
      <c r="K2" s="35"/>
      <c r="L2" s="35"/>
      <c r="M2" s="35"/>
      <c r="N2" s="35"/>
    </row>
    <row r="3" spans="1:73" ht="15.75" customHeight="1" x14ac:dyDescent="0.3">
      <c r="A3" s="37"/>
      <c r="B3" s="37"/>
      <c r="C3" s="37"/>
      <c r="D3" s="37"/>
      <c r="E3" s="37"/>
      <c r="F3" s="37"/>
      <c r="G3" s="37"/>
      <c r="H3" s="37"/>
      <c r="I3" s="34"/>
      <c r="J3" s="249" t="s">
        <v>150</v>
      </c>
      <c r="K3" s="249"/>
      <c r="L3" s="249"/>
      <c r="M3" s="250"/>
      <c r="N3" s="50">
        <v>12</v>
      </c>
    </row>
    <row r="4" spans="1:73" ht="14.25" customHeight="1" thickBot="1" x14ac:dyDescent="0.35">
      <c r="A4" s="38"/>
      <c r="B4" s="34"/>
      <c r="C4" s="34"/>
      <c r="D4" s="34"/>
      <c r="E4" s="34"/>
      <c r="F4" s="34"/>
      <c r="G4" s="34"/>
      <c r="H4" s="34"/>
      <c r="I4" s="34"/>
      <c r="K4" s="34" t="s">
        <v>143</v>
      </c>
      <c r="L4" s="36">
        <v>41256</v>
      </c>
      <c r="M4" s="34"/>
      <c r="N4" s="34"/>
      <c r="O4" s="9"/>
      <c r="P4" s="9"/>
      <c r="Q4" s="9"/>
      <c r="R4" s="9"/>
      <c r="S4" s="9"/>
      <c r="T4" s="9"/>
    </row>
    <row r="5" spans="1:73" ht="14.25" customHeight="1" thickBot="1" x14ac:dyDescent="0.35">
      <c r="A5" s="48" t="s">
        <v>164</v>
      </c>
      <c r="B5" s="44">
        <v>93</v>
      </c>
      <c r="C5" s="44">
        <v>93</v>
      </c>
      <c r="D5" s="44">
        <v>93</v>
      </c>
      <c r="E5" s="44">
        <v>93</v>
      </c>
      <c r="F5" s="44">
        <v>93</v>
      </c>
      <c r="G5" s="44">
        <v>93</v>
      </c>
      <c r="H5" s="44">
        <v>93</v>
      </c>
      <c r="I5" s="44">
        <v>93</v>
      </c>
      <c r="J5" s="44">
        <v>93</v>
      </c>
      <c r="K5" s="44">
        <v>93</v>
      </c>
      <c r="L5" s="44">
        <v>93</v>
      </c>
      <c r="M5" s="45">
        <v>93</v>
      </c>
      <c r="N5" s="46"/>
      <c r="O5" s="9"/>
      <c r="P5" s="9"/>
      <c r="Q5" s="9"/>
      <c r="R5" s="9"/>
      <c r="S5" s="9"/>
      <c r="T5" s="9"/>
    </row>
    <row r="6" spans="1:73" ht="13.5" thickBot="1" x14ac:dyDescent="0.35">
      <c r="A6" s="69" t="s">
        <v>166</v>
      </c>
      <c r="B6" s="70">
        <v>59</v>
      </c>
      <c r="C6" s="70">
        <v>30</v>
      </c>
      <c r="D6" s="70">
        <v>39</v>
      </c>
      <c r="E6" s="70">
        <v>42</v>
      </c>
      <c r="F6" s="70">
        <v>42</v>
      </c>
      <c r="G6" s="70">
        <v>47</v>
      </c>
      <c r="H6" s="70">
        <v>42</v>
      </c>
      <c r="I6" s="70">
        <v>34</v>
      </c>
      <c r="J6" s="70">
        <v>40</v>
      </c>
      <c r="K6" s="70">
        <v>42</v>
      </c>
      <c r="L6" s="70">
        <v>34</v>
      </c>
      <c r="M6" s="71">
        <v>62</v>
      </c>
      <c r="N6" s="251" t="s">
        <v>157</v>
      </c>
      <c r="O6" s="9"/>
      <c r="P6" s="9">
        <f>SUM(B6:M6)</f>
        <v>513</v>
      </c>
      <c r="Q6" s="9">
        <f>P6/12</f>
        <v>42.75</v>
      </c>
      <c r="R6" s="9"/>
      <c r="S6" s="9"/>
      <c r="T6" s="9"/>
    </row>
    <row r="7" spans="1:73" ht="13.5" thickBot="1" x14ac:dyDescent="0.35">
      <c r="A7" s="64" t="s">
        <v>165</v>
      </c>
      <c r="B7" s="65">
        <v>74</v>
      </c>
      <c r="C7" s="65">
        <v>74</v>
      </c>
      <c r="D7" s="65">
        <v>74</v>
      </c>
      <c r="E7" s="65">
        <v>74</v>
      </c>
      <c r="F7" s="65">
        <v>74</v>
      </c>
      <c r="G7" s="65">
        <v>74</v>
      </c>
      <c r="H7" s="65">
        <v>74</v>
      </c>
      <c r="I7" s="65">
        <v>74</v>
      </c>
      <c r="J7" s="65">
        <v>74</v>
      </c>
      <c r="K7" s="65">
        <v>74</v>
      </c>
      <c r="L7" s="65">
        <v>74</v>
      </c>
      <c r="M7" s="67">
        <v>74</v>
      </c>
      <c r="N7" s="252"/>
      <c r="O7" s="9"/>
      <c r="P7" s="9">
        <f>P6-62</f>
        <v>451</v>
      </c>
      <c r="Q7" s="9">
        <f>P7/11</f>
        <v>41</v>
      </c>
      <c r="R7" s="9"/>
      <c r="S7" s="74"/>
      <c r="T7" s="9"/>
    </row>
    <row r="8" spans="1:73" ht="13.5" thickBot="1" x14ac:dyDescent="0.35">
      <c r="A8" s="49" t="s">
        <v>167</v>
      </c>
      <c r="B8" s="47">
        <v>0.79729729729729726</v>
      </c>
      <c r="C8" s="47">
        <v>0.40540540540540543</v>
      </c>
      <c r="D8" s="47">
        <v>0.52702702702702697</v>
      </c>
      <c r="E8" s="47">
        <v>0.54054054054054057</v>
      </c>
      <c r="F8" s="47">
        <v>0.55405405405405406</v>
      </c>
      <c r="G8" s="47">
        <v>0.59459459459459463</v>
      </c>
      <c r="H8" s="47">
        <v>0.55405405405405406</v>
      </c>
      <c r="I8" s="47">
        <v>0.39189189189189189</v>
      </c>
      <c r="J8" s="47">
        <v>0.48648648648648651</v>
      </c>
      <c r="K8" s="47">
        <v>0.5</v>
      </c>
      <c r="L8" s="47">
        <v>0.39189189189189189</v>
      </c>
      <c r="M8" s="68">
        <v>0.79729729729729726</v>
      </c>
      <c r="N8" s="66"/>
      <c r="O8" s="9"/>
      <c r="P8" s="9"/>
      <c r="Q8" s="9"/>
      <c r="R8" s="9"/>
      <c r="S8" s="9"/>
      <c r="T8" s="9"/>
    </row>
    <row r="9" spans="1:73" ht="13.5" thickBot="1" x14ac:dyDescent="0.35">
      <c r="A9" s="39" t="s">
        <v>60</v>
      </c>
      <c r="B9" s="40" t="s">
        <v>114</v>
      </c>
      <c r="C9" s="41" t="s">
        <v>115</v>
      </c>
      <c r="D9" s="42" t="s">
        <v>116</v>
      </c>
      <c r="E9" s="42" t="s">
        <v>117</v>
      </c>
      <c r="F9" s="42" t="s">
        <v>100</v>
      </c>
      <c r="G9" s="42" t="s">
        <v>118</v>
      </c>
      <c r="H9" s="42" t="s">
        <v>119</v>
      </c>
      <c r="I9" s="42" t="s">
        <v>120</v>
      </c>
      <c r="J9" s="42" t="s">
        <v>121</v>
      </c>
      <c r="K9" s="42" t="s">
        <v>122</v>
      </c>
      <c r="L9" s="42" t="s">
        <v>123</v>
      </c>
      <c r="M9" s="43" t="s">
        <v>124</v>
      </c>
      <c r="N9" s="14" t="s">
        <v>101</v>
      </c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</row>
    <row r="10" spans="1:73" ht="23.5" hidden="1" thickBot="1" x14ac:dyDescent="0.35">
      <c r="A10" s="17" t="s">
        <v>126</v>
      </c>
      <c r="B10" s="18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2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</row>
    <row r="11" spans="1:73" ht="16" thickBot="1" x14ac:dyDescent="0.4">
      <c r="A11" s="23" t="s">
        <v>0</v>
      </c>
      <c r="B11" s="24" t="s">
        <v>104</v>
      </c>
      <c r="C11" s="24" t="s">
        <v>104</v>
      </c>
      <c r="D11" s="24"/>
      <c r="E11" s="24" t="s">
        <v>104</v>
      </c>
      <c r="F11" s="24" t="s">
        <v>104</v>
      </c>
      <c r="G11" s="24" t="s">
        <v>104</v>
      </c>
      <c r="H11" s="24" t="s">
        <v>104</v>
      </c>
      <c r="I11" s="57" t="s">
        <v>104</v>
      </c>
      <c r="J11" s="24" t="s">
        <v>104</v>
      </c>
      <c r="K11" s="24" t="s">
        <v>104</v>
      </c>
      <c r="L11" s="24" t="s">
        <v>104</v>
      </c>
      <c r="M11" s="25" t="s">
        <v>104</v>
      </c>
      <c r="N11" s="88">
        <f>COUNTA(B11:M11)/$N$3</f>
        <v>0.91666666666666663</v>
      </c>
      <c r="P11" s="16"/>
    </row>
    <row r="12" spans="1:73" ht="16" thickBot="1" x14ac:dyDescent="0.4">
      <c r="A12" s="23" t="s">
        <v>77</v>
      </c>
      <c r="B12" s="26" t="s">
        <v>104</v>
      </c>
      <c r="C12" s="26" t="s">
        <v>104</v>
      </c>
      <c r="D12" s="26"/>
      <c r="E12" s="27" t="s">
        <v>104</v>
      </c>
      <c r="F12" s="27" t="s">
        <v>104</v>
      </c>
      <c r="G12" s="26"/>
      <c r="H12" s="26" t="s">
        <v>104</v>
      </c>
      <c r="I12" s="26" t="s">
        <v>104</v>
      </c>
      <c r="J12" s="26"/>
      <c r="K12" s="26" t="s">
        <v>104</v>
      </c>
      <c r="L12" s="26"/>
      <c r="M12" s="28" t="s">
        <v>104</v>
      </c>
      <c r="N12" s="89">
        <f t="shared" ref="N12:N75" si="0">COUNTA(B12:M12)/$N$3</f>
        <v>0.66666666666666663</v>
      </c>
    </row>
    <row r="13" spans="1:73" ht="16" thickBot="1" x14ac:dyDescent="0.4">
      <c r="A13" s="23" t="s">
        <v>1</v>
      </c>
      <c r="B13" s="26"/>
      <c r="C13" s="26"/>
      <c r="D13" s="26"/>
      <c r="E13" s="27" t="s">
        <v>104</v>
      </c>
      <c r="F13" s="27" t="s">
        <v>104</v>
      </c>
      <c r="G13" s="26"/>
      <c r="H13" s="26" t="s">
        <v>104</v>
      </c>
      <c r="I13" s="26"/>
      <c r="J13" s="26" t="s">
        <v>104</v>
      </c>
      <c r="K13" s="26"/>
      <c r="L13" s="26"/>
      <c r="M13" s="28" t="s">
        <v>104</v>
      </c>
      <c r="N13" s="89">
        <f t="shared" si="0"/>
        <v>0.41666666666666669</v>
      </c>
    </row>
    <row r="14" spans="1:73" ht="16" thickBot="1" x14ac:dyDescent="0.4">
      <c r="A14" s="23" t="s">
        <v>61</v>
      </c>
      <c r="B14" s="26" t="s">
        <v>104</v>
      </c>
      <c r="C14" s="26" t="s">
        <v>104</v>
      </c>
      <c r="D14" s="26" t="s">
        <v>104</v>
      </c>
      <c r="E14" s="27" t="s">
        <v>104</v>
      </c>
      <c r="F14" s="26"/>
      <c r="G14" s="26"/>
      <c r="H14" s="26"/>
      <c r="I14" s="26"/>
      <c r="J14" s="26" t="s">
        <v>104</v>
      </c>
      <c r="K14" s="26" t="s">
        <v>104</v>
      </c>
      <c r="L14" s="26" t="s">
        <v>104</v>
      </c>
      <c r="M14" s="28" t="s">
        <v>104</v>
      </c>
      <c r="N14" s="89">
        <f t="shared" si="0"/>
        <v>0.66666666666666663</v>
      </c>
    </row>
    <row r="15" spans="1:73" ht="16" thickBot="1" x14ac:dyDescent="0.4">
      <c r="A15" s="23" t="s">
        <v>2</v>
      </c>
      <c r="B15" s="26"/>
      <c r="C15" s="26"/>
      <c r="D15" s="26" t="s">
        <v>104</v>
      </c>
      <c r="E15" s="26"/>
      <c r="F15" s="26"/>
      <c r="G15" s="26" t="s">
        <v>104</v>
      </c>
      <c r="H15" s="26" t="s">
        <v>104</v>
      </c>
      <c r="I15" s="26"/>
      <c r="J15" s="26" t="s">
        <v>104</v>
      </c>
      <c r="K15" s="26"/>
      <c r="L15" s="26" t="s">
        <v>104</v>
      </c>
      <c r="M15" s="28"/>
      <c r="N15" s="89">
        <f t="shared" si="0"/>
        <v>0.41666666666666669</v>
      </c>
    </row>
    <row r="16" spans="1:73" ht="16" thickBot="1" x14ac:dyDescent="0.4">
      <c r="A16" s="23" t="s">
        <v>3</v>
      </c>
      <c r="B16" s="29"/>
      <c r="C16" s="26"/>
      <c r="D16" s="26"/>
      <c r="E16" s="26"/>
      <c r="F16" s="26"/>
      <c r="G16" s="26"/>
      <c r="H16" s="26" t="s">
        <v>104</v>
      </c>
      <c r="I16" s="26"/>
      <c r="J16" s="26"/>
      <c r="K16" s="26"/>
      <c r="L16" s="26"/>
      <c r="M16" s="28" t="s">
        <v>104</v>
      </c>
      <c r="N16" s="89">
        <f t="shared" si="0"/>
        <v>0.16666666666666666</v>
      </c>
    </row>
    <row r="17" spans="1:14" ht="16" thickBot="1" x14ac:dyDescent="0.4">
      <c r="A17" s="23" t="s">
        <v>4</v>
      </c>
      <c r="B17" s="26"/>
      <c r="C17" s="26"/>
      <c r="D17" s="26" t="s">
        <v>104</v>
      </c>
      <c r="E17" s="26"/>
      <c r="F17" s="26"/>
      <c r="G17" s="26"/>
      <c r="H17" s="26"/>
      <c r="I17" s="26"/>
      <c r="J17" s="26" t="s">
        <v>104</v>
      </c>
      <c r="K17" s="26"/>
      <c r="L17" s="26"/>
      <c r="M17" s="28" t="s">
        <v>104</v>
      </c>
      <c r="N17" s="89">
        <f t="shared" si="0"/>
        <v>0.25</v>
      </c>
    </row>
    <row r="18" spans="1:14" ht="16" thickBot="1" x14ac:dyDescent="0.4">
      <c r="A18" s="23" t="s">
        <v>78</v>
      </c>
      <c r="B18" s="26" t="s">
        <v>104</v>
      </c>
      <c r="C18" s="26"/>
      <c r="D18" s="26" t="s">
        <v>104</v>
      </c>
      <c r="E18" s="27" t="s">
        <v>104</v>
      </c>
      <c r="F18" s="27" t="s">
        <v>104</v>
      </c>
      <c r="G18" s="26" t="s">
        <v>104</v>
      </c>
      <c r="H18" s="26" t="s">
        <v>104</v>
      </c>
      <c r="I18" s="26"/>
      <c r="J18" s="26" t="s">
        <v>104</v>
      </c>
      <c r="K18" s="26" t="s">
        <v>104</v>
      </c>
      <c r="L18" s="26"/>
      <c r="M18" s="28" t="s">
        <v>104</v>
      </c>
      <c r="N18" s="89">
        <f t="shared" si="0"/>
        <v>0.75</v>
      </c>
    </row>
    <row r="19" spans="1:14" ht="16" thickBot="1" x14ac:dyDescent="0.4">
      <c r="A19" s="23" t="s">
        <v>62</v>
      </c>
      <c r="B19" s="26"/>
      <c r="C19" s="26" t="s">
        <v>104</v>
      </c>
      <c r="D19" s="26"/>
      <c r="E19" s="27" t="s">
        <v>104</v>
      </c>
      <c r="F19" s="26"/>
      <c r="G19" s="26" t="s">
        <v>104</v>
      </c>
      <c r="H19" s="26"/>
      <c r="I19" s="26"/>
      <c r="J19" s="26" t="s">
        <v>104</v>
      </c>
      <c r="K19" s="26" t="s">
        <v>104</v>
      </c>
      <c r="L19" s="26" t="s">
        <v>104</v>
      </c>
      <c r="M19" s="28" t="s">
        <v>104</v>
      </c>
      <c r="N19" s="89">
        <f t="shared" si="0"/>
        <v>0.58333333333333337</v>
      </c>
    </row>
    <row r="20" spans="1:14" ht="16" thickBot="1" x14ac:dyDescent="0.4">
      <c r="A20" s="23" t="s">
        <v>5</v>
      </c>
      <c r="B20" s="26" t="s">
        <v>104</v>
      </c>
      <c r="C20" s="26" t="s">
        <v>104</v>
      </c>
      <c r="D20" s="26" t="s">
        <v>104</v>
      </c>
      <c r="E20" s="27" t="s">
        <v>104</v>
      </c>
      <c r="F20" s="27" t="s">
        <v>104</v>
      </c>
      <c r="G20" s="26" t="s">
        <v>104</v>
      </c>
      <c r="H20" s="26" t="s">
        <v>104</v>
      </c>
      <c r="I20" s="26" t="s">
        <v>104</v>
      </c>
      <c r="J20" s="26" t="s">
        <v>104</v>
      </c>
      <c r="K20" s="26" t="s">
        <v>104</v>
      </c>
      <c r="L20" s="26" t="s">
        <v>104</v>
      </c>
      <c r="M20" s="28" t="s">
        <v>104</v>
      </c>
      <c r="N20" s="89">
        <f t="shared" si="0"/>
        <v>1</v>
      </c>
    </row>
    <row r="21" spans="1:14" ht="16" thickBot="1" x14ac:dyDescent="0.4">
      <c r="A21" s="23" t="s">
        <v>79</v>
      </c>
      <c r="B21" s="26" t="s">
        <v>104</v>
      </c>
      <c r="C21" s="26"/>
      <c r="D21" s="26" t="s">
        <v>104</v>
      </c>
      <c r="E21" s="27" t="s">
        <v>104</v>
      </c>
      <c r="F21" s="27" t="s">
        <v>104</v>
      </c>
      <c r="G21" s="26" t="s">
        <v>104</v>
      </c>
      <c r="H21" s="26"/>
      <c r="I21" s="26"/>
      <c r="J21" s="26"/>
      <c r="K21" s="26" t="s">
        <v>104</v>
      </c>
      <c r="L21" s="26"/>
      <c r="M21" s="28" t="s">
        <v>104</v>
      </c>
      <c r="N21" s="89">
        <f t="shared" si="0"/>
        <v>0.58333333333333337</v>
      </c>
    </row>
    <row r="22" spans="1:14" ht="16" thickBot="1" x14ac:dyDescent="0.4">
      <c r="A22" s="23" t="s">
        <v>6</v>
      </c>
      <c r="B22" s="26" t="s">
        <v>104</v>
      </c>
      <c r="C22" s="26"/>
      <c r="D22" s="26" t="s">
        <v>104</v>
      </c>
      <c r="E22" s="27" t="s">
        <v>104</v>
      </c>
      <c r="F22" s="27" t="s">
        <v>104</v>
      </c>
      <c r="G22" s="26"/>
      <c r="H22" s="26" t="s">
        <v>104</v>
      </c>
      <c r="I22" s="26"/>
      <c r="J22" s="26"/>
      <c r="K22" s="26" t="s">
        <v>104</v>
      </c>
      <c r="L22" s="26" t="s">
        <v>104</v>
      </c>
      <c r="M22" s="28" t="s">
        <v>104</v>
      </c>
      <c r="N22" s="89">
        <f t="shared" si="0"/>
        <v>0.66666666666666663</v>
      </c>
    </row>
    <row r="23" spans="1:14" ht="16" thickBot="1" x14ac:dyDescent="0.4">
      <c r="A23" s="23" t="s">
        <v>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8" t="s">
        <v>104</v>
      </c>
      <c r="N23" s="89">
        <f t="shared" si="0"/>
        <v>8.3333333333333329E-2</v>
      </c>
    </row>
    <row r="24" spans="1:14" ht="16" thickBot="1" x14ac:dyDescent="0.4">
      <c r="A24" s="23" t="s">
        <v>8</v>
      </c>
      <c r="B24" s="26" t="s">
        <v>104</v>
      </c>
      <c r="C24" s="26"/>
      <c r="D24" s="26"/>
      <c r="E24" s="27" t="s">
        <v>104</v>
      </c>
      <c r="F24" s="27" t="s">
        <v>104</v>
      </c>
      <c r="G24" s="26"/>
      <c r="H24" s="26"/>
      <c r="I24" s="26" t="s">
        <v>104</v>
      </c>
      <c r="J24" s="26" t="s">
        <v>104</v>
      </c>
      <c r="K24" s="26"/>
      <c r="L24" s="26"/>
      <c r="M24" s="28" t="s">
        <v>104</v>
      </c>
      <c r="N24" s="89">
        <f t="shared" si="0"/>
        <v>0.5</v>
      </c>
    </row>
    <row r="25" spans="1:14" ht="16" thickBot="1" x14ac:dyDescent="0.4">
      <c r="A25" s="23" t="s">
        <v>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/>
      <c r="N25" s="89">
        <f t="shared" si="0"/>
        <v>0</v>
      </c>
    </row>
    <row r="26" spans="1:14" ht="16" thickBot="1" x14ac:dyDescent="0.4">
      <c r="A26" s="23" t="s">
        <v>10</v>
      </c>
      <c r="B26" s="26" t="s">
        <v>104</v>
      </c>
      <c r="C26" s="26" t="s">
        <v>104</v>
      </c>
      <c r="D26" s="26"/>
      <c r="E26" s="26"/>
      <c r="F26" s="26"/>
      <c r="G26" s="26"/>
      <c r="H26" s="26" t="s">
        <v>104</v>
      </c>
      <c r="I26" s="26" t="s">
        <v>104</v>
      </c>
      <c r="J26" s="26"/>
      <c r="K26" s="26" t="s">
        <v>104</v>
      </c>
      <c r="L26" s="26"/>
      <c r="M26" s="28" t="s">
        <v>104</v>
      </c>
      <c r="N26" s="89">
        <f t="shared" si="0"/>
        <v>0.5</v>
      </c>
    </row>
    <row r="27" spans="1:14" ht="16" thickBot="1" x14ac:dyDescent="0.4">
      <c r="A27" s="23" t="s">
        <v>11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/>
      <c r="N27" s="89">
        <f t="shared" si="0"/>
        <v>0</v>
      </c>
    </row>
    <row r="28" spans="1:14" ht="16" thickBot="1" x14ac:dyDescent="0.4">
      <c r="A28" s="23" t="s">
        <v>92</v>
      </c>
      <c r="B28" s="26" t="s">
        <v>104</v>
      </c>
      <c r="C28" s="26" t="s">
        <v>104</v>
      </c>
      <c r="D28" s="26"/>
      <c r="E28" s="26"/>
      <c r="F28" s="26"/>
      <c r="G28" s="26" t="s">
        <v>104</v>
      </c>
      <c r="H28" s="26" t="s">
        <v>104</v>
      </c>
      <c r="I28" s="26" t="s">
        <v>104</v>
      </c>
      <c r="J28" s="26" t="s">
        <v>104</v>
      </c>
      <c r="K28" s="26" t="s">
        <v>104</v>
      </c>
      <c r="L28" s="26"/>
      <c r="M28" s="28" t="s">
        <v>104</v>
      </c>
      <c r="N28" s="89">
        <f t="shared" si="0"/>
        <v>0.66666666666666663</v>
      </c>
    </row>
    <row r="29" spans="1:14" ht="16" thickBot="1" x14ac:dyDescent="0.4">
      <c r="A29" s="23" t="s">
        <v>12</v>
      </c>
      <c r="B29" s="26"/>
      <c r="C29" s="26"/>
      <c r="D29" s="26"/>
      <c r="E29" s="27" t="s">
        <v>104</v>
      </c>
      <c r="F29" s="26"/>
      <c r="G29" s="26" t="s">
        <v>104</v>
      </c>
      <c r="H29" s="26" t="s">
        <v>104</v>
      </c>
      <c r="I29" s="26"/>
      <c r="J29" s="26"/>
      <c r="K29" s="26"/>
      <c r="L29" s="26" t="s">
        <v>104</v>
      </c>
      <c r="M29" s="28" t="s">
        <v>104</v>
      </c>
      <c r="N29" s="89">
        <f t="shared" si="0"/>
        <v>0.41666666666666669</v>
      </c>
    </row>
    <row r="30" spans="1:14" ht="16" thickBot="1" x14ac:dyDescent="0.4">
      <c r="A30" s="23" t="s">
        <v>13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/>
      <c r="N30" s="89">
        <f t="shared" si="0"/>
        <v>0</v>
      </c>
    </row>
    <row r="31" spans="1:14" ht="16" thickBot="1" x14ac:dyDescent="0.4">
      <c r="A31" s="23" t="s">
        <v>14</v>
      </c>
      <c r="B31" s="26" t="s">
        <v>104</v>
      </c>
      <c r="C31" s="26" t="s">
        <v>104</v>
      </c>
      <c r="D31" s="26" t="s">
        <v>104</v>
      </c>
      <c r="E31" s="27" t="s">
        <v>104</v>
      </c>
      <c r="F31" s="27" t="s">
        <v>104</v>
      </c>
      <c r="G31" s="26" t="s">
        <v>104</v>
      </c>
      <c r="H31" s="26" t="s">
        <v>104</v>
      </c>
      <c r="I31" s="26" t="s">
        <v>104</v>
      </c>
      <c r="J31" s="26" t="s">
        <v>104</v>
      </c>
      <c r="K31" s="26" t="s">
        <v>104</v>
      </c>
      <c r="L31" s="26" t="s">
        <v>104</v>
      </c>
      <c r="M31" s="28" t="s">
        <v>104</v>
      </c>
      <c r="N31" s="89">
        <f t="shared" si="0"/>
        <v>1</v>
      </c>
    </row>
    <row r="32" spans="1:14" ht="16" thickBot="1" x14ac:dyDescent="0.4">
      <c r="A32" s="23" t="s">
        <v>15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/>
      <c r="N32" s="89">
        <f t="shared" si="0"/>
        <v>0</v>
      </c>
    </row>
    <row r="33" spans="1:14" ht="16" thickBot="1" x14ac:dyDescent="0.4">
      <c r="A33" s="23" t="s">
        <v>16</v>
      </c>
      <c r="B33" s="26" t="s">
        <v>104</v>
      </c>
      <c r="C33" s="26"/>
      <c r="D33" s="26" t="s">
        <v>104</v>
      </c>
      <c r="E33" s="26"/>
      <c r="F33" s="26"/>
      <c r="G33" s="26" t="s">
        <v>104</v>
      </c>
      <c r="H33" s="26" t="s">
        <v>104</v>
      </c>
      <c r="I33" s="26" t="s">
        <v>104</v>
      </c>
      <c r="J33" s="26" t="s">
        <v>104</v>
      </c>
      <c r="K33" s="26"/>
      <c r="L33" s="26" t="s">
        <v>104</v>
      </c>
      <c r="M33" s="28" t="s">
        <v>104</v>
      </c>
      <c r="N33" s="89">
        <f t="shared" si="0"/>
        <v>0.66666666666666663</v>
      </c>
    </row>
    <row r="34" spans="1:14" ht="16" thickBot="1" x14ac:dyDescent="0.4">
      <c r="A34" s="23" t="s">
        <v>63</v>
      </c>
      <c r="B34" s="26" t="s">
        <v>104</v>
      </c>
      <c r="C34" s="26"/>
      <c r="D34" s="26" t="s">
        <v>104</v>
      </c>
      <c r="E34" s="26"/>
      <c r="F34" s="26"/>
      <c r="G34" s="26"/>
      <c r="H34" s="26"/>
      <c r="I34" s="26"/>
      <c r="J34" s="26" t="s">
        <v>104</v>
      </c>
      <c r="K34" s="26" t="s">
        <v>104</v>
      </c>
      <c r="L34" s="26"/>
      <c r="M34" s="28"/>
      <c r="N34" s="89">
        <f t="shared" si="0"/>
        <v>0.33333333333333331</v>
      </c>
    </row>
    <row r="35" spans="1:14" ht="16" thickBot="1" x14ac:dyDescent="0.4">
      <c r="A35" s="23" t="s">
        <v>17</v>
      </c>
      <c r="B35" s="26"/>
      <c r="C35" s="26"/>
      <c r="D35" s="26"/>
      <c r="E35" s="27" t="s">
        <v>104</v>
      </c>
      <c r="F35" s="26"/>
      <c r="G35" s="26"/>
      <c r="H35" s="26"/>
      <c r="I35" s="26"/>
      <c r="J35" s="26"/>
      <c r="K35" s="26"/>
      <c r="L35" s="26"/>
      <c r="M35" s="28"/>
      <c r="N35" s="89">
        <f t="shared" si="0"/>
        <v>8.3333333333333329E-2</v>
      </c>
    </row>
    <row r="36" spans="1:14" ht="16" thickBot="1" x14ac:dyDescent="0.4">
      <c r="A36" s="23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8"/>
      <c r="N36" s="89">
        <f t="shared" si="0"/>
        <v>0</v>
      </c>
    </row>
    <row r="37" spans="1:14" ht="16" thickBot="1" x14ac:dyDescent="0.4">
      <c r="A37" s="23" t="s">
        <v>19</v>
      </c>
      <c r="B37" s="26"/>
      <c r="C37" s="26" t="s">
        <v>104</v>
      </c>
      <c r="D37" s="26" t="s">
        <v>104</v>
      </c>
      <c r="E37" s="26"/>
      <c r="F37" s="26"/>
      <c r="G37" s="26"/>
      <c r="H37" s="26" t="s">
        <v>104</v>
      </c>
      <c r="I37" s="26"/>
      <c r="J37" s="26"/>
      <c r="K37" s="26"/>
      <c r="L37" s="26" t="s">
        <v>104</v>
      </c>
      <c r="M37" s="28" t="s">
        <v>104</v>
      </c>
      <c r="N37" s="89">
        <f t="shared" si="0"/>
        <v>0.41666666666666669</v>
      </c>
    </row>
    <row r="38" spans="1:14" ht="16" thickBot="1" x14ac:dyDescent="0.4">
      <c r="A38" s="23" t="s">
        <v>20</v>
      </c>
      <c r="B38" s="26" t="s">
        <v>104</v>
      </c>
      <c r="C38" s="26"/>
      <c r="D38" s="26" t="s">
        <v>104</v>
      </c>
      <c r="E38" s="26"/>
      <c r="F38" s="27" t="s">
        <v>104</v>
      </c>
      <c r="G38" s="26" t="s">
        <v>104</v>
      </c>
      <c r="H38" s="26" t="s">
        <v>104</v>
      </c>
      <c r="I38" s="26"/>
      <c r="J38" s="26" t="s">
        <v>104</v>
      </c>
      <c r="K38" s="26"/>
      <c r="L38" s="26" t="s">
        <v>104</v>
      </c>
      <c r="M38" s="28"/>
      <c r="N38" s="89">
        <f t="shared" si="0"/>
        <v>0.58333333333333337</v>
      </c>
    </row>
    <row r="39" spans="1:14" ht="16" thickBot="1" x14ac:dyDescent="0.4">
      <c r="A39" s="23" t="s">
        <v>21</v>
      </c>
      <c r="B39" s="26" t="s">
        <v>104</v>
      </c>
      <c r="C39" s="26"/>
      <c r="D39" s="26" t="s">
        <v>104</v>
      </c>
      <c r="E39" s="27" t="s">
        <v>104</v>
      </c>
      <c r="F39" s="26"/>
      <c r="G39" s="26" t="s">
        <v>104</v>
      </c>
      <c r="H39" s="26" t="s">
        <v>104</v>
      </c>
      <c r="I39" s="26" t="s">
        <v>104</v>
      </c>
      <c r="J39" s="26"/>
      <c r="K39" s="26" t="s">
        <v>104</v>
      </c>
      <c r="L39" s="26" t="s">
        <v>104</v>
      </c>
      <c r="M39" s="28" t="s">
        <v>104</v>
      </c>
      <c r="N39" s="89">
        <f t="shared" si="0"/>
        <v>0.75</v>
      </c>
    </row>
    <row r="40" spans="1:14" ht="16" thickBot="1" x14ac:dyDescent="0.4">
      <c r="A40" s="23" t="s">
        <v>22</v>
      </c>
      <c r="B40" s="26" t="s">
        <v>104</v>
      </c>
      <c r="C40" s="26"/>
      <c r="D40" s="26"/>
      <c r="E40" s="26"/>
      <c r="F40" s="27" t="s">
        <v>104</v>
      </c>
      <c r="G40" s="26" t="s">
        <v>104</v>
      </c>
      <c r="H40" s="26" t="s">
        <v>104</v>
      </c>
      <c r="I40" s="26"/>
      <c r="J40" s="26" t="s">
        <v>104</v>
      </c>
      <c r="K40" s="26"/>
      <c r="L40" s="26" t="s">
        <v>104</v>
      </c>
      <c r="M40" s="28" t="s">
        <v>104</v>
      </c>
      <c r="N40" s="89">
        <f t="shared" si="0"/>
        <v>0.58333333333333337</v>
      </c>
    </row>
    <row r="41" spans="1:14" ht="16" thickBot="1" x14ac:dyDescent="0.4">
      <c r="A41" s="23" t="s">
        <v>80</v>
      </c>
      <c r="B41" s="26" t="s">
        <v>104</v>
      </c>
      <c r="C41" s="26"/>
      <c r="D41" s="26" t="s">
        <v>104</v>
      </c>
      <c r="E41" s="26"/>
      <c r="F41" s="27" t="s">
        <v>104</v>
      </c>
      <c r="G41" s="26" t="s">
        <v>104</v>
      </c>
      <c r="H41" s="26"/>
      <c r="I41" s="26"/>
      <c r="J41" s="26" t="s">
        <v>104</v>
      </c>
      <c r="K41" s="26" t="s">
        <v>104</v>
      </c>
      <c r="L41" s="26"/>
      <c r="M41" s="28" t="s">
        <v>104</v>
      </c>
      <c r="N41" s="89">
        <f t="shared" si="0"/>
        <v>0.58333333333333337</v>
      </c>
    </row>
    <row r="42" spans="1:14" ht="16" thickBot="1" x14ac:dyDescent="0.4">
      <c r="A42" s="23" t="s">
        <v>74</v>
      </c>
      <c r="B42" s="26" t="s">
        <v>104</v>
      </c>
      <c r="C42" s="26" t="s">
        <v>104</v>
      </c>
      <c r="D42" s="26" t="s">
        <v>104</v>
      </c>
      <c r="E42" s="27" t="s">
        <v>104</v>
      </c>
      <c r="F42" s="27" t="s">
        <v>104</v>
      </c>
      <c r="G42" s="26" t="s">
        <v>104</v>
      </c>
      <c r="H42" s="26" t="s">
        <v>104</v>
      </c>
      <c r="I42" s="26" t="s">
        <v>104</v>
      </c>
      <c r="J42" s="26" t="s">
        <v>104</v>
      </c>
      <c r="K42" s="26"/>
      <c r="L42" s="26" t="s">
        <v>104</v>
      </c>
      <c r="M42" s="28" t="s">
        <v>104</v>
      </c>
      <c r="N42" s="89">
        <f t="shared" si="0"/>
        <v>0.91666666666666663</v>
      </c>
    </row>
    <row r="43" spans="1:14" ht="16" thickBot="1" x14ac:dyDescent="0.4">
      <c r="A43" s="23" t="s">
        <v>23</v>
      </c>
      <c r="B43" s="26" t="s">
        <v>104</v>
      </c>
      <c r="C43" s="26"/>
      <c r="D43" s="26" t="s">
        <v>104</v>
      </c>
      <c r="E43" s="26"/>
      <c r="F43" s="26"/>
      <c r="G43" s="26"/>
      <c r="H43" s="26"/>
      <c r="I43" s="26"/>
      <c r="J43" s="26"/>
      <c r="K43" s="26"/>
      <c r="L43" s="26"/>
      <c r="M43" s="28"/>
      <c r="N43" s="89">
        <f t="shared" si="0"/>
        <v>0.16666666666666666</v>
      </c>
    </row>
    <row r="44" spans="1:14" ht="16" thickBot="1" x14ac:dyDescent="0.4">
      <c r="A44" s="23" t="s">
        <v>93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8" t="s">
        <v>104</v>
      </c>
      <c r="N44" s="89">
        <f t="shared" si="0"/>
        <v>8.3333333333333329E-2</v>
      </c>
    </row>
    <row r="45" spans="1:14" ht="16" thickBot="1" x14ac:dyDescent="0.4">
      <c r="A45" s="23" t="s">
        <v>24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8"/>
      <c r="N45" s="89">
        <f t="shared" si="0"/>
        <v>0</v>
      </c>
    </row>
    <row r="46" spans="1:14" ht="16" thickBot="1" x14ac:dyDescent="0.4">
      <c r="A46" s="23" t="s">
        <v>76</v>
      </c>
      <c r="B46" s="26" t="s">
        <v>104</v>
      </c>
      <c r="C46" s="26"/>
      <c r="D46" s="26"/>
      <c r="E46" s="27" t="s">
        <v>104</v>
      </c>
      <c r="F46" s="27" t="s">
        <v>104</v>
      </c>
      <c r="G46" s="26" t="s">
        <v>104</v>
      </c>
      <c r="H46" s="26" t="s">
        <v>104</v>
      </c>
      <c r="I46" s="26"/>
      <c r="J46" s="26"/>
      <c r="K46" s="26"/>
      <c r="L46" s="26"/>
      <c r="M46" s="28"/>
      <c r="N46" s="89">
        <f t="shared" si="0"/>
        <v>0.41666666666666669</v>
      </c>
    </row>
    <row r="47" spans="1:14" ht="16" thickBot="1" x14ac:dyDescent="0.4">
      <c r="A47" s="23" t="s">
        <v>81</v>
      </c>
      <c r="B47" s="26" t="s">
        <v>104</v>
      </c>
      <c r="C47" s="26"/>
      <c r="D47" s="26"/>
      <c r="E47" s="27" t="s">
        <v>104</v>
      </c>
      <c r="F47" s="27" t="s">
        <v>104</v>
      </c>
      <c r="G47" s="26" t="s">
        <v>104</v>
      </c>
      <c r="H47" s="26"/>
      <c r="I47" s="26"/>
      <c r="J47" s="26" t="s">
        <v>104</v>
      </c>
      <c r="K47" s="26"/>
      <c r="L47" s="26"/>
      <c r="M47" s="28"/>
      <c r="N47" s="89">
        <f t="shared" si="0"/>
        <v>0.41666666666666669</v>
      </c>
    </row>
    <row r="48" spans="1:14" ht="16" thickBot="1" x14ac:dyDescent="0.4">
      <c r="A48" s="23" t="s">
        <v>64</v>
      </c>
      <c r="B48" s="26" t="s">
        <v>104</v>
      </c>
      <c r="C48" s="26" t="s">
        <v>104</v>
      </c>
      <c r="D48" s="26" t="s">
        <v>104</v>
      </c>
      <c r="E48" s="27" t="s">
        <v>104</v>
      </c>
      <c r="F48" s="27" t="s">
        <v>104</v>
      </c>
      <c r="G48" s="26" t="s">
        <v>104</v>
      </c>
      <c r="H48" s="26" t="s">
        <v>104</v>
      </c>
      <c r="I48" s="26" t="s">
        <v>104</v>
      </c>
      <c r="J48" s="26" t="s">
        <v>104</v>
      </c>
      <c r="K48" s="26" t="s">
        <v>104</v>
      </c>
      <c r="L48" s="26" t="s">
        <v>104</v>
      </c>
      <c r="M48" s="28" t="s">
        <v>104</v>
      </c>
      <c r="N48" s="89">
        <f t="shared" si="0"/>
        <v>1</v>
      </c>
    </row>
    <row r="49" spans="1:14" ht="16" thickBot="1" x14ac:dyDescent="0.4">
      <c r="A49" s="23" t="s">
        <v>25</v>
      </c>
      <c r="B49" s="26" t="s">
        <v>104</v>
      </c>
      <c r="C49" s="26"/>
      <c r="D49" s="26"/>
      <c r="E49" s="27" t="s">
        <v>104</v>
      </c>
      <c r="F49" s="27" t="s">
        <v>104</v>
      </c>
      <c r="G49" s="26" t="s">
        <v>104</v>
      </c>
      <c r="H49" s="26" t="s">
        <v>104</v>
      </c>
      <c r="I49" s="26"/>
      <c r="J49" s="26"/>
      <c r="K49" s="26" t="s">
        <v>104</v>
      </c>
      <c r="L49" s="26"/>
      <c r="M49" s="28" t="s">
        <v>104</v>
      </c>
      <c r="N49" s="89">
        <f t="shared" si="0"/>
        <v>0.58333333333333337</v>
      </c>
    </row>
    <row r="50" spans="1:14" ht="16" thickBot="1" x14ac:dyDescent="0.4">
      <c r="A50" s="23" t="s">
        <v>26</v>
      </c>
      <c r="B50" s="26" t="s">
        <v>104</v>
      </c>
      <c r="C50" s="26"/>
      <c r="D50" s="26"/>
      <c r="E50" s="26"/>
      <c r="F50" s="27" t="s">
        <v>104</v>
      </c>
      <c r="G50" s="26" t="s">
        <v>104</v>
      </c>
      <c r="H50" s="26" t="s">
        <v>104</v>
      </c>
      <c r="I50" s="26"/>
      <c r="J50" s="26"/>
      <c r="K50" s="26"/>
      <c r="L50" s="26"/>
      <c r="M50" s="28" t="s">
        <v>104</v>
      </c>
      <c r="N50" s="89">
        <f t="shared" si="0"/>
        <v>0.41666666666666669</v>
      </c>
    </row>
    <row r="51" spans="1:14" ht="16" thickBot="1" x14ac:dyDescent="0.4">
      <c r="A51" s="23" t="s">
        <v>27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8"/>
      <c r="N51" s="89">
        <f t="shared" si="0"/>
        <v>0</v>
      </c>
    </row>
    <row r="52" spans="1:14" ht="16" thickBot="1" x14ac:dyDescent="0.4">
      <c r="A52" s="23" t="s">
        <v>28</v>
      </c>
      <c r="B52" s="26" t="s">
        <v>104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8" t="s">
        <v>104</v>
      </c>
      <c r="N52" s="89">
        <f t="shared" si="0"/>
        <v>0.16666666666666666</v>
      </c>
    </row>
    <row r="53" spans="1:14" ht="16" thickBot="1" x14ac:dyDescent="0.4">
      <c r="A53" s="23" t="s">
        <v>29</v>
      </c>
      <c r="B53" s="26" t="s">
        <v>104</v>
      </c>
      <c r="C53" s="26" t="s">
        <v>104</v>
      </c>
      <c r="D53" s="26" t="s">
        <v>104</v>
      </c>
      <c r="E53" s="27" t="s">
        <v>104</v>
      </c>
      <c r="F53" s="27" t="s">
        <v>104</v>
      </c>
      <c r="G53" s="26" t="s">
        <v>104</v>
      </c>
      <c r="H53" s="26" t="s">
        <v>104</v>
      </c>
      <c r="I53" s="26" t="s">
        <v>104</v>
      </c>
      <c r="J53" s="26" t="s">
        <v>104</v>
      </c>
      <c r="K53" s="26"/>
      <c r="L53" s="26"/>
      <c r="M53" s="28"/>
      <c r="N53" s="89">
        <f t="shared" si="0"/>
        <v>0.75</v>
      </c>
    </row>
    <row r="54" spans="1:14" ht="16" thickBot="1" x14ac:dyDescent="0.4">
      <c r="A54" s="23" t="s">
        <v>30</v>
      </c>
      <c r="B54" s="26" t="s">
        <v>104</v>
      </c>
      <c r="C54" s="26" t="s">
        <v>104</v>
      </c>
      <c r="D54" s="26" t="s">
        <v>104</v>
      </c>
      <c r="E54" s="26"/>
      <c r="F54" s="27" t="s">
        <v>104</v>
      </c>
      <c r="G54" s="26" t="s">
        <v>104</v>
      </c>
      <c r="H54" s="26" t="s">
        <v>104</v>
      </c>
      <c r="I54" s="26"/>
      <c r="J54" s="26"/>
      <c r="K54" s="26"/>
      <c r="L54" s="26"/>
      <c r="M54" s="28" t="s">
        <v>104</v>
      </c>
      <c r="N54" s="89">
        <f t="shared" si="0"/>
        <v>0.58333333333333337</v>
      </c>
    </row>
    <row r="55" spans="1:14" ht="16" thickBot="1" x14ac:dyDescent="0.4">
      <c r="A55" s="23" t="s">
        <v>82</v>
      </c>
      <c r="B55" s="26" t="s">
        <v>104</v>
      </c>
      <c r="C55" s="26" t="s">
        <v>104</v>
      </c>
      <c r="D55" s="26" t="s">
        <v>104</v>
      </c>
      <c r="E55" s="27" t="s">
        <v>104</v>
      </c>
      <c r="F55" s="27" t="s">
        <v>104</v>
      </c>
      <c r="G55" s="26" t="s">
        <v>104</v>
      </c>
      <c r="H55" s="26" t="s">
        <v>104</v>
      </c>
      <c r="I55" s="26" t="s">
        <v>104</v>
      </c>
      <c r="J55" s="26"/>
      <c r="K55" s="26" t="s">
        <v>104</v>
      </c>
      <c r="L55" s="26" t="s">
        <v>104</v>
      </c>
      <c r="M55" s="28" t="s">
        <v>104</v>
      </c>
      <c r="N55" s="89">
        <f t="shared" si="0"/>
        <v>0.91666666666666663</v>
      </c>
    </row>
    <row r="56" spans="1:14" ht="16" thickBot="1" x14ac:dyDescent="0.4">
      <c r="A56" s="23" t="s">
        <v>65</v>
      </c>
      <c r="B56" s="26"/>
      <c r="C56" s="26"/>
      <c r="D56" s="26"/>
      <c r="E56" s="26"/>
      <c r="F56" s="27" t="s">
        <v>104</v>
      </c>
      <c r="G56" s="26" t="s">
        <v>104</v>
      </c>
      <c r="H56" s="26" t="s">
        <v>104</v>
      </c>
      <c r="I56" s="26" t="s">
        <v>104</v>
      </c>
      <c r="J56" s="26"/>
      <c r="K56" s="26" t="s">
        <v>104</v>
      </c>
      <c r="L56" s="26"/>
      <c r="M56" s="28" t="s">
        <v>104</v>
      </c>
      <c r="N56" s="89">
        <f t="shared" si="0"/>
        <v>0.5</v>
      </c>
    </row>
    <row r="57" spans="1:14" ht="16" thickBot="1" x14ac:dyDescent="0.4">
      <c r="A57" s="23" t="s">
        <v>95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8"/>
      <c r="N57" s="89">
        <f t="shared" si="0"/>
        <v>0</v>
      </c>
    </row>
    <row r="58" spans="1:14" ht="16" thickBot="1" x14ac:dyDescent="0.4">
      <c r="A58" s="23" t="s">
        <v>31</v>
      </c>
      <c r="B58" s="26" t="s">
        <v>104</v>
      </c>
      <c r="C58" s="26"/>
      <c r="D58" s="26"/>
      <c r="E58" s="27" t="s">
        <v>104</v>
      </c>
      <c r="F58" s="26"/>
      <c r="G58" s="26"/>
      <c r="H58" s="26" t="s">
        <v>104</v>
      </c>
      <c r="I58" s="26"/>
      <c r="J58" s="26" t="s">
        <v>104</v>
      </c>
      <c r="K58" s="26" t="s">
        <v>104</v>
      </c>
      <c r="L58" s="26" t="s">
        <v>104</v>
      </c>
      <c r="M58" s="28" t="s">
        <v>104</v>
      </c>
      <c r="N58" s="89">
        <f t="shared" si="0"/>
        <v>0.58333333333333337</v>
      </c>
    </row>
    <row r="59" spans="1:14" ht="16" thickBot="1" x14ac:dyDescent="0.4">
      <c r="A59" s="23" t="s">
        <v>32</v>
      </c>
      <c r="B59" s="26" t="s">
        <v>104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8" t="s">
        <v>104</v>
      </c>
      <c r="N59" s="89">
        <f t="shared" si="0"/>
        <v>0.16666666666666666</v>
      </c>
    </row>
    <row r="60" spans="1:14" ht="16" thickBot="1" x14ac:dyDescent="0.4">
      <c r="A60" s="23" t="s">
        <v>66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8"/>
      <c r="N60" s="89">
        <f t="shared" si="0"/>
        <v>0</v>
      </c>
    </row>
    <row r="61" spans="1:14" ht="16" thickBot="1" x14ac:dyDescent="0.4">
      <c r="A61" s="23" t="s">
        <v>83</v>
      </c>
      <c r="B61" s="26" t="s">
        <v>104</v>
      </c>
      <c r="C61" s="26" t="s">
        <v>104</v>
      </c>
      <c r="D61" s="26" t="s">
        <v>104</v>
      </c>
      <c r="E61" s="26"/>
      <c r="F61" s="27" t="s">
        <v>104</v>
      </c>
      <c r="G61" s="26" t="s">
        <v>104</v>
      </c>
      <c r="H61" s="26"/>
      <c r="I61" s="26" t="s">
        <v>104</v>
      </c>
      <c r="J61" s="26" t="s">
        <v>104</v>
      </c>
      <c r="K61" s="26" t="s">
        <v>104</v>
      </c>
      <c r="L61" s="26"/>
      <c r="M61" s="28"/>
      <c r="N61" s="89">
        <f t="shared" si="0"/>
        <v>0.66666666666666663</v>
      </c>
    </row>
    <row r="62" spans="1:14" ht="16" thickBot="1" x14ac:dyDescent="0.4">
      <c r="A62" s="23" t="s">
        <v>33</v>
      </c>
      <c r="B62" s="26"/>
      <c r="C62" s="26"/>
      <c r="D62" s="26" t="s">
        <v>104</v>
      </c>
      <c r="E62" s="27" t="s">
        <v>104</v>
      </c>
      <c r="F62" s="26"/>
      <c r="G62" s="26" t="s">
        <v>104</v>
      </c>
      <c r="H62" s="26"/>
      <c r="I62" s="26"/>
      <c r="J62" s="26"/>
      <c r="K62" s="26"/>
      <c r="L62" s="26"/>
      <c r="M62" s="28"/>
      <c r="N62" s="89">
        <f t="shared" si="0"/>
        <v>0.25</v>
      </c>
    </row>
    <row r="63" spans="1:14" ht="16" thickBot="1" x14ac:dyDescent="0.4">
      <c r="A63" s="23" t="s">
        <v>34</v>
      </c>
      <c r="B63" s="26" t="s">
        <v>104</v>
      </c>
      <c r="C63" s="26" t="s">
        <v>104</v>
      </c>
      <c r="D63" s="26" t="s">
        <v>104</v>
      </c>
      <c r="E63" s="26"/>
      <c r="F63" s="26"/>
      <c r="G63" s="26"/>
      <c r="H63" s="26"/>
      <c r="I63" s="26" t="s">
        <v>104</v>
      </c>
      <c r="J63" s="26"/>
      <c r="K63" s="26" t="s">
        <v>104</v>
      </c>
      <c r="L63" s="26"/>
      <c r="M63" s="28" t="s">
        <v>104</v>
      </c>
      <c r="N63" s="89">
        <f t="shared" si="0"/>
        <v>0.5</v>
      </c>
    </row>
    <row r="64" spans="1:14" ht="16" thickBot="1" x14ac:dyDescent="0.4">
      <c r="A64" s="23" t="s">
        <v>35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8"/>
      <c r="N64" s="89">
        <f t="shared" si="0"/>
        <v>0</v>
      </c>
    </row>
    <row r="65" spans="1:14" ht="16" thickBot="1" x14ac:dyDescent="0.4">
      <c r="A65" s="23" t="s">
        <v>36</v>
      </c>
      <c r="B65" s="26" t="s">
        <v>104</v>
      </c>
      <c r="C65" s="26" t="s">
        <v>104</v>
      </c>
      <c r="D65" s="26" t="s">
        <v>104</v>
      </c>
      <c r="E65" s="26"/>
      <c r="F65" s="27" t="s">
        <v>104</v>
      </c>
      <c r="G65" s="26" t="s">
        <v>104</v>
      </c>
      <c r="H65" s="26" t="s">
        <v>104</v>
      </c>
      <c r="I65" s="26" t="s">
        <v>104</v>
      </c>
      <c r="J65" s="26" t="s">
        <v>104</v>
      </c>
      <c r="K65" s="26" t="s">
        <v>104</v>
      </c>
      <c r="L65" s="26"/>
      <c r="M65" s="28" t="s">
        <v>104</v>
      </c>
      <c r="N65" s="89">
        <f t="shared" si="0"/>
        <v>0.83333333333333337</v>
      </c>
    </row>
    <row r="66" spans="1:14" ht="16" thickBot="1" x14ac:dyDescent="0.4">
      <c r="A66" s="23" t="s">
        <v>37</v>
      </c>
      <c r="B66" s="26" t="s">
        <v>104</v>
      </c>
      <c r="C66" s="26" t="s">
        <v>104</v>
      </c>
      <c r="D66" s="26"/>
      <c r="E66" s="27" t="s">
        <v>104</v>
      </c>
      <c r="F66" s="26"/>
      <c r="G66" s="26" t="s">
        <v>104</v>
      </c>
      <c r="H66" s="26" t="s">
        <v>104</v>
      </c>
      <c r="I66" s="26" t="s">
        <v>104</v>
      </c>
      <c r="J66" s="26" t="s">
        <v>104</v>
      </c>
      <c r="K66" s="26" t="s">
        <v>104</v>
      </c>
      <c r="L66" s="26" t="s">
        <v>104</v>
      </c>
      <c r="M66" s="28" t="s">
        <v>104</v>
      </c>
      <c r="N66" s="89">
        <f t="shared" si="0"/>
        <v>0.83333333333333337</v>
      </c>
    </row>
    <row r="67" spans="1:14" ht="16" thickBot="1" x14ac:dyDescent="0.4">
      <c r="A67" s="23" t="s">
        <v>38</v>
      </c>
      <c r="B67" s="29"/>
      <c r="C67" s="26"/>
      <c r="D67" s="26" t="s">
        <v>104</v>
      </c>
      <c r="E67" s="26"/>
      <c r="F67" s="26"/>
      <c r="G67" s="26"/>
      <c r="H67" s="26"/>
      <c r="I67" s="26"/>
      <c r="J67" s="26" t="s">
        <v>104</v>
      </c>
      <c r="K67" s="26"/>
      <c r="L67" s="26"/>
      <c r="M67" s="28" t="s">
        <v>104</v>
      </c>
      <c r="N67" s="89">
        <f t="shared" si="0"/>
        <v>0.25</v>
      </c>
    </row>
    <row r="68" spans="1:14" ht="16" thickBot="1" x14ac:dyDescent="0.4">
      <c r="A68" s="23" t="s">
        <v>39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8"/>
      <c r="N68" s="89">
        <f t="shared" si="0"/>
        <v>0</v>
      </c>
    </row>
    <row r="69" spans="1:14" ht="16" thickBot="1" x14ac:dyDescent="0.4">
      <c r="A69" s="23" t="s">
        <v>67</v>
      </c>
      <c r="B69" s="26" t="s">
        <v>104</v>
      </c>
      <c r="C69" s="26" t="s">
        <v>104</v>
      </c>
      <c r="D69" s="26" t="s">
        <v>104</v>
      </c>
      <c r="E69" s="26"/>
      <c r="F69" s="27" t="s">
        <v>104</v>
      </c>
      <c r="G69" s="26"/>
      <c r="H69" s="26" t="s">
        <v>104</v>
      </c>
      <c r="I69" s="26" t="s">
        <v>104</v>
      </c>
      <c r="J69" s="26" t="s">
        <v>104</v>
      </c>
      <c r="K69" s="26" t="s">
        <v>104</v>
      </c>
      <c r="L69" s="26"/>
      <c r="M69" s="28" t="s">
        <v>104</v>
      </c>
      <c r="N69" s="89">
        <f t="shared" si="0"/>
        <v>0.75</v>
      </c>
    </row>
    <row r="70" spans="1:14" ht="16" thickBot="1" x14ac:dyDescent="0.4">
      <c r="A70" s="23" t="s">
        <v>40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8"/>
      <c r="N70" s="89">
        <f t="shared" si="0"/>
        <v>0</v>
      </c>
    </row>
    <row r="71" spans="1:14" ht="16" thickBot="1" x14ac:dyDescent="0.4">
      <c r="A71" s="23" t="s">
        <v>41</v>
      </c>
      <c r="B71" s="26" t="s">
        <v>104</v>
      </c>
      <c r="C71" s="26" t="s">
        <v>104</v>
      </c>
      <c r="D71" s="26"/>
      <c r="E71" s="26"/>
      <c r="F71" s="26"/>
      <c r="G71" s="26"/>
      <c r="H71" s="26"/>
      <c r="I71" s="26"/>
      <c r="J71" s="26"/>
      <c r="K71" s="26"/>
      <c r="L71" s="26"/>
      <c r="M71" s="28"/>
      <c r="N71" s="89">
        <f t="shared" si="0"/>
        <v>0.16666666666666666</v>
      </c>
    </row>
    <row r="72" spans="1:14" ht="16" thickBot="1" x14ac:dyDescent="0.4">
      <c r="A72" s="23" t="s">
        <v>68</v>
      </c>
      <c r="B72" s="26" t="s">
        <v>104</v>
      </c>
      <c r="C72" s="26"/>
      <c r="D72" s="26"/>
      <c r="E72" s="26"/>
      <c r="F72" s="27" t="s">
        <v>104</v>
      </c>
      <c r="G72" s="26"/>
      <c r="H72" s="26" t="s">
        <v>104</v>
      </c>
      <c r="I72" s="26"/>
      <c r="J72" s="26"/>
      <c r="K72" s="26"/>
      <c r="L72" s="26"/>
      <c r="M72" s="28" t="s">
        <v>104</v>
      </c>
      <c r="N72" s="89">
        <f t="shared" si="0"/>
        <v>0.33333333333333331</v>
      </c>
    </row>
    <row r="73" spans="1:14" ht="16" thickBot="1" x14ac:dyDescent="0.4">
      <c r="A73" s="23" t="s">
        <v>42</v>
      </c>
      <c r="B73" s="26" t="s">
        <v>104</v>
      </c>
      <c r="C73" s="26" t="s">
        <v>104</v>
      </c>
      <c r="D73" s="26" t="s">
        <v>104</v>
      </c>
      <c r="E73" s="27" t="s">
        <v>104</v>
      </c>
      <c r="F73" s="27" t="s">
        <v>104</v>
      </c>
      <c r="G73" s="26" t="s">
        <v>104</v>
      </c>
      <c r="H73" s="26"/>
      <c r="I73" s="26" t="s">
        <v>104</v>
      </c>
      <c r="J73" s="26" t="s">
        <v>104</v>
      </c>
      <c r="K73" s="26" t="s">
        <v>104</v>
      </c>
      <c r="L73" s="26" t="s">
        <v>104</v>
      </c>
      <c r="M73" s="28" t="s">
        <v>104</v>
      </c>
      <c r="N73" s="89">
        <f t="shared" si="0"/>
        <v>0.91666666666666663</v>
      </c>
    </row>
    <row r="74" spans="1:14" ht="16" thickBot="1" x14ac:dyDescent="0.4">
      <c r="A74" s="23" t="s">
        <v>43</v>
      </c>
      <c r="B74" s="26" t="s">
        <v>104</v>
      </c>
      <c r="C74" s="26"/>
      <c r="D74" s="26" t="s">
        <v>104</v>
      </c>
      <c r="E74" s="27" t="s">
        <v>104</v>
      </c>
      <c r="F74" s="26"/>
      <c r="G74" s="26" t="s">
        <v>104</v>
      </c>
      <c r="H74" s="26"/>
      <c r="I74" s="26"/>
      <c r="J74" s="26" t="s">
        <v>104</v>
      </c>
      <c r="K74" s="26"/>
      <c r="L74" s="26"/>
      <c r="M74" s="28" t="s">
        <v>104</v>
      </c>
      <c r="N74" s="89">
        <f t="shared" si="0"/>
        <v>0.5</v>
      </c>
    </row>
    <row r="75" spans="1:14" ht="16" thickBot="1" x14ac:dyDescent="0.4">
      <c r="A75" s="23" t="s">
        <v>44</v>
      </c>
      <c r="B75" s="26"/>
      <c r="C75" s="26"/>
      <c r="D75" s="26"/>
      <c r="E75" s="26"/>
      <c r="F75" s="26"/>
      <c r="G75" s="26"/>
      <c r="H75" s="26" t="s">
        <v>104</v>
      </c>
      <c r="I75" s="26"/>
      <c r="J75" s="26"/>
      <c r="K75" s="26"/>
      <c r="L75" s="26"/>
      <c r="M75" s="28"/>
      <c r="N75" s="89">
        <f t="shared" si="0"/>
        <v>8.3333333333333329E-2</v>
      </c>
    </row>
    <row r="76" spans="1:14" ht="16" thickBot="1" x14ac:dyDescent="0.4">
      <c r="A76" s="23" t="s">
        <v>69</v>
      </c>
      <c r="B76" s="26" t="s">
        <v>104</v>
      </c>
      <c r="C76" s="26" t="s">
        <v>104</v>
      </c>
      <c r="D76" s="26" t="s">
        <v>104</v>
      </c>
      <c r="E76" s="27" t="s">
        <v>104</v>
      </c>
      <c r="F76" s="27" t="s">
        <v>104</v>
      </c>
      <c r="G76" s="26" t="s">
        <v>104</v>
      </c>
      <c r="H76" s="26" t="s">
        <v>104</v>
      </c>
      <c r="I76" s="26"/>
      <c r="J76" s="26" t="s">
        <v>104</v>
      </c>
      <c r="K76" s="26"/>
      <c r="L76" s="26"/>
      <c r="M76" s="28" t="s">
        <v>104</v>
      </c>
      <c r="N76" s="89">
        <f t="shared" ref="N76:N104" si="1">COUNTA(B76:M76)/$N$3</f>
        <v>0.75</v>
      </c>
    </row>
    <row r="77" spans="1:14" ht="16" thickBot="1" x14ac:dyDescent="0.4">
      <c r="A77" s="23" t="s">
        <v>84</v>
      </c>
      <c r="B77" s="26" t="s">
        <v>104</v>
      </c>
      <c r="C77" s="26"/>
      <c r="D77" s="26"/>
      <c r="E77" s="27" t="s">
        <v>104</v>
      </c>
      <c r="F77" s="27" t="s">
        <v>104</v>
      </c>
      <c r="G77" s="26" t="s">
        <v>104</v>
      </c>
      <c r="H77" s="26"/>
      <c r="I77" s="26" t="s">
        <v>104</v>
      </c>
      <c r="J77" s="26"/>
      <c r="K77" s="26" t="s">
        <v>104</v>
      </c>
      <c r="L77" s="26" t="s">
        <v>104</v>
      </c>
      <c r="M77" s="28" t="s">
        <v>104</v>
      </c>
      <c r="N77" s="89">
        <f t="shared" si="1"/>
        <v>0.66666666666666663</v>
      </c>
    </row>
    <row r="78" spans="1:14" ht="16" thickBot="1" x14ac:dyDescent="0.4">
      <c r="A78" s="23" t="s">
        <v>45</v>
      </c>
      <c r="B78" s="26" t="s">
        <v>104</v>
      </c>
      <c r="C78" s="26"/>
      <c r="D78" s="26" t="s">
        <v>104</v>
      </c>
      <c r="E78" s="26"/>
      <c r="F78" s="26"/>
      <c r="G78" s="26" t="s">
        <v>104</v>
      </c>
      <c r="H78" s="26"/>
      <c r="I78" s="26"/>
      <c r="J78" s="26"/>
      <c r="K78" s="26"/>
      <c r="L78" s="26"/>
      <c r="M78" s="28"/>
      <c r="N78" s="89">
        <f t="shared" si="1"/>
        <v>0.25</v>
      </c>
    </row>
    <row r="79" spans="1:14" ht="16" thickBot="1" x14ac:dyDescent="0.4">
      <c r="A79" s="23" t="s">
        <v>70</v>
      </c>
      <c r="B79" s="29" t="s">
        <v>104</v>
      </c>
      <c r="C79" s="26"/>
      <c r="D79" s="26"/>
      <c r="E79" s="27" t="s">
        <v>104</v>
      </c>
      <c r="F79" s="26"/>
      <c r="G79" s="26"/>
      <c r="H79" s="26"/>
      <c r="I79" s="26"/>
      <c r="J79" s="26"/>
      <c r="K79" s="26" t="s">
        <v>104</v>
      </c>
      <c r="L79" s="26"/>
      <c r="M79" s="28" t="s">
        <v>104</v>
      </c>
      <c r="N79" s="89">
        <f t="shared" si="1"/>
        <v>0.33333333333333331</v>
      </c>
    </row>
    <row r="80" spans="1:14" ht="16" thickBot="1" x14ac:dyDescent="0.4">
      <c r="A80" s="23" t="s">
        <v>85</v>
      </c>
      <c r="B80" s="26" t="s">
        <v>104</v>
      </c>
      <c r="C80" s="26"/>
      <c r="D80" s="26"/>
      <c r="E80" s="27" t="s">
        <v>104</v>
      </c>
      <c r="F80" s="27" t="s">
        <v>104</v>
      </c>
      <c r="G80" s="26" t="s">
        <v>104</v>
      </c>
      <c r="H80" s="26" t="s">
        <v>104</v>
      </c>
      <c r="I80" s="26" t="s">
        <v>104</v>
      </c>
      <c r="J80" s="26"/>
      <c r="K80" s="26"/>
      <c r="L80" s="26" t="s">
        <v>104</v>
      </c>
      <c r="M80" s="28" t="s">
        <v>104</v>
      </c>
      <c r="N80" s="89">
        <f t="shared" si="1"/>
        <v>0.66666666666666663</v>
      </c>
    </row>
    <row r="81" spans="1:14" ht="16" thickBot="1" x14ac:dyDescent="0.4">
      <c r="A81" s="23" t="s">
        <v>46</v>
      </c>
      <c r="B81" s="26" t="s">
        <v>104</v>
      </c>
      <c r="C81" s="26" t="s">
        <v>104</v>
      </c>
      <c r="D81" s="26"/>
      <c r="E81" s="26"/>
      <c r="F81" s="26"/>
      <c r="G81" s="26"/>
      <c r="H81" s="26"/>
      <c r="I81" s="26" t="s">
        <v>104</v>
      </c>
      <c r="J81" s="26" t="s">
        <v>104</v>
      </c>
      <c r="K81" s="26" t="s">
        <v>104</v>
      </c>
      <c r="L81" s="26" t="s">
        <v>104</v>
      </c>
      <c r="M81" s="28" t="s">
        <v>104</v>
      </c>
      <c r="N81" s="89">
        <f t="shared" si="1"/>
        <v>0.58333333333333337</v>
      </c>
    </row>
    <row r="82" spans="1:14" ht="16" thickBot="1" x14ac:dyDescent="0.4">
      <c r="A82" s="23" t="s">
        <v>47</v>
      </c>
      <c r="B82" s="26"/>
      <c r="C82" s="26"/>
      <c r="D82" s="26"/>
      <c r="E82" s="26"/>
      <c r="F82" s="27" t="s">
        <v>104</v>
      </c>
      <c r="G82" s="26"/>
      <c r="H82" s="26"/>
      <c r="I82" s="26"/>
      <c r="J82" s="26" t="s">
        <v>104</v>
      </c>
      <c r="K82" s="26"/>
      <c r="L82" s="26"/>
      <c r="M82" s="28"/>
      <c r="N82" s="89">
        <f t="shared" si="1"/>
        <v>0.16666666666666666</v>
      </c>
    </row>
    <row r="83" spans="1:14" ht="16" thickBot="1" x14ac:dyDescent="0.4">
      <c r="A83" s="23" t="s">
        <v>48</v>
      </c>
      <c r="B83" s="26" t="s">
        <v>104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8" t="s">
        <v>104</v>
      </c>
      <c r="N83" s="89">
        <f t="shared" si="1"/>
        <v>0.16666666666666666</v>
      </c>
    </row>
    <row r="84" spans="1:14" ht="16" thickBot="1" x14ac:dyDescent="0.4">
      <c r="A84" s="23" t="s">
        <v>49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8"/>
      <c r="N84" s="89">
        <f t="shared" si="1"/>
        <v>0</v>
      </c>
    </row>
    <row r="85" spans="1:14" ht="16" thickBot="1" x14ac:dyDescent="0.4">
      <c r="A85" s="23" t="s">
        <v>86</v>
      </c>
      <c r="B85" s="26" t="s">
        <v>104</v>
      </c>
      <c r="C85" s="26" t="s">
        <v>104</v>
      </c>
      <c r="D85" s="26" t="s">
        <v>104</v>
      </c>
      <c r="E85" s="27" t="s">
        <v>104</v>
      </c>
      <c r="F85" s="27" t="s">
        <v>104</v>
      </c>
      <c r="G85" s="26" t="s">
        <v>104</v>
      </c>
      <c r="H85" s="26" t="s">
        <v>104</v>
      </c>
      <c r="I85" s="26" t="s">
        <v>104</v>
      </c>
      <c r="J85" s="26" t="s">
        <v>104</v>
      </c>
      <c r="K85" s="26" t="s">
        <v>104</v>
      </c>
      <c r="L85" s="26" t="s">
        <v>104</v>
      </c>
      <c r="M85" s="28" t="s">
        <v>104</v>
      </c>
      <c r="N85" s="89">
        <f t="shared" si="1"/>
        <v>1</v>
      </c>
    </row>
    <row r="86" spans="1:14" ht="16" thickBot="1" x14ac:dyDescent="0.4">
      <c r="A86" s="23" t="s">
        <v>71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8"/>
      <c r="N86" s="89">
        <f t="shared" si="1"/>
        <v>0</v>
      </c>
    </row>
    <row r="87" spans="1:14" ht="16" thickBot="1" x14ac:dyDescent="0.4">
      <c r="A87" s="23" t="s">
        <v>87</v>
      </c>
      <c r="B87" s="26" t="s">
        <v>104</v>
      </c>
      <c r="C87" s="26" t="s">
        <v>104</v>
      </c>
      <c r="D87" s="26" t="s">
        <v>104</v>
      </c>
      <c r="E87" s="27" t="s">
        <v>104</v>
      </c>
      <c r="F87" s="27" t="s">
        <v>104</v>
      </c>
      <c r="G87" s="26" t="s">
        <v>104</v>
      </c>
      <c r="H87" s="26" t="s">
        <v>104</v>
      </c>
      <c r="I87" s="26" t="s">
        <v>104</v>
      </c>
      <c r="J87" s="26" t="s">
        <v>104</v>
      </c>
      <c r="K87" s="26"/>
      <c r="L87" s="26" t="s">
        <v>104</v>
      </c>
      <c r="M87" s="28" t="s">
        <v>104</v>
      </c>
      <c r="N87" s="89">
        <f t="shared" si="1"/>
        <v>0.91666666666666663</v>
      </c>
    </row>
    <row r="88" spans="1:14" ht="16" thickBot="1" x14ac:dyDescent="0.4">
      <c r="A88" s="23" t="s">
        <v>88</v>
      </c>
      <c r="B88" s="26" t="s">
        <v>104</v>
      </c>
      <c r="C88" s="26" t="s">
        <v>104</v>
      </c>
      <c r="D88" s="26" t="s">
        <v>104</v>
      </c>
      <c r="E88" s="27" t="s">
        <v>104</v>
      </c>
      <c r="F88" s="27" t="s">
        <v>104</v>
      </c>
      <c r="G88" s="26" t="s">
        <v>104</v>
      </c>
      <c r="H88" s="26" t="s">
        <v>104</v>
      </c>
      <c r="I88" s="26" t="s">
        <v>104</v>
      </c>
      <c r="J88" s="26"/>
      <c r="K88" s="26" t="s">
        <v>104</v>
      </c>
      <c r="L88" s="26"/>
      <c r="M88" s="28" t="s">
        <v>104</v>
      </c>
      <c r="N88" s="89">
        <f t="shared" si="1"/>
        <v>0.83333333333333337</v>
      </c>
    </row>
    <row r="89" spans="1:14" ht="16" thickBot="1" x14ac:dyDescent="0.4">
      <c r="A89" s="23" t="s">
        <v>50</v>
      </c>
      <c r="B89" s="26" t="s">
        <v>104</v>
      </c>
      <c r="C89" s="26"/>
      <c r="D89" s="26"/>
      <c r="E89" s="27" t="s">
        <v>104</v>
      </c>
      <c r="F89" s="26"/>
      <c r="G89" s="26" t="s">
        <v>104</v>
      </c>
      <c r="H89" s="26" t="s">
        <v>104</v>
      </c>
      <c r="I89" s="26"/>
      <c r="J89" s="26"/>
      <c r="K89" s="26" t="s">
        <v>104</v>
      </c>
      <c r="L89" s="26" t="s">
        <v>104</v>
      </c>
      <c r="M89" s="28" t="s">
        <v>104</v>
      </c>
      <c r="N89" s="89">
        <f t="shared" si="1"/>
        <v>0.58333333333333337</v>
      </c>
    </row>
    <row r="90" spans="1:14" ht="16" thickBot="1" x14ac:dyDescent="0.4">
      <c r="A90" s="23" t="s">
        <v>51</v>
      </c>
      <c r="B90" s="26" t="s">
        <v>104</v>
      </c>
      <c r="C90" s="26" t="s">
        <v>104</v>
      </c>
      <c r="D90" s="26"/>
      <c r="E90" s="27" t="s">
        <v>104</v>
      </c>
      <c r="F90" s="27" t="s">
        <v>104</v>
      </c>
      <c r="G90" s="26" t="s">
        <v>104</v>
      </c>
      <c r="H90" s="26" t="s">
        <v>104</v>
      </c>
      <c r="I90" s="26"/>
      <c r="J90" s="26" t="s">
        <v>104</v>
      </c>
      <c r="K90" s="26" t="s">
        <v>104</v>
      </c>
      <c r="L90" s="26" t="s">
        <v>104</v>
      </c>
      <c r="M90" s="28" t="s">
        <v>104</v>
      </c>
      <c r="N90" s="89">
        <f t="shared" si="1"/>
        <v>0.83333333333333337</v>
      </c>
    </row>
    <row r="91" spans="1:14" ht="16" thickBot="1" x14ac:dyDescent="0.4">
      <c r="A91" s="23" t="s">
        <v>52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8"/>
      <c r="N91" s="89">
        <f t="shared" si="1"/>
        <v>0</v>
      </c>
    </row>
    <row r="92" spans="1:14" ht="16" thickBot="1" x14ac:dyDescent="0.4">
      <c r="A92" s="23" t="s">
        <v>53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8"/>
      <c r="N92" s="89">
        <f t="shared" si="1"/>
        <v>0</v>
      </c>
    </row>
    <row r="93" spans="1:14" ht="16" thickBot="1" x14ac:dyDescent="0.4">
      <c r="A93" s="23" t="s">
        <v>54</v>
      </c>
      <c r="B93" s="26" t="s">
        <v>104</v>
      </c>
      <c r="C93" s="26"/>
      <c r="D93" s="26" t="s">
        <v>104</v>
      </c>
      <c r="E93" s="27" t="s">
        <v>104</v>
      </c>
      <c r="F93" s="26"/>
      <c r="G93" s="26"/>
      <c r="H93" s="26"/>
      <c r="I93" s="26"/>
      <c r="J93" s="26"/>
      <c r="K93" s="26" t="s">
        <v>104</v>
      </c>
      <c r="L93" s="26" t="s">
        <v>104</v>
      </c>
      <c r="M93" s="28" t="s">
        <v>104</v>
      </c>
      <c r="N93" s="89">
        <f t="shared" si="1"/>
        <v>0.5</v>
      </c>
    </row>
    <row r="94" spans="1:14" ht="16" thickBot="1" x14ac:dyDescent="0.4">
      <c r="A94" s="23" t="s">
        <v>55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8"/>
      <c r="N94" s="89">
        <f t="shared" si="1"/>
        <v>0</v>
      </c>
    </row>
    <row r="95" spans="1:14" ht="16" thickBot="1" x14ac:dyDescent="0.4">
      <c r="A95" s="23" t="s">
        <v>56</v>
      </c>
      <c r="B95" s="26"/>
      <c r="C95" s="26"/>
      <c r="D95" s="26" t="s">
        <v>104</v>
      </c>
      <c r="E95" s="27" t="s">
        <v>104</v>
      </c>
      <c r="F95" s="27" t="s">
        <v>104</v>
      </c>
      <c r="G95" s="26" t="s">
        <v>104</v>
      </c>
      <c r="H95" s="26"/>
      <c r="I95" s="26"/>
      <c r="J95" s="26"/>
      <c r="K95" s="26" t="s">
        <v>104</v>
      </c>
      <c r="L95" s="26"/>
      <c r="M95" s="28" t="s">
        <v>104</v>
      </c>
      <c r="N95" s="89">
        <f t="shared" si="1"/>
        <v>0.5</v>
      </c>
    </row>
    <row r="96" spans="1:14" ht="16" thickBot="1" x14ac:dyDescent="0.4">
      <c r="A96" s="23" t="s">
        <v>72</v>
      </c>
      <c r="B96" s="26" t="s">
        <v>104</v>
      </c>
      <c r="C96" s="26"/>
      <c r="D96" s="26" t="s">
        <v>104</v>
      </c>
      <c r="E96" s="26"/>
      <c r="F96" s="26"/>
      <c r="G96" s="26"/>
      <c r="H96" s="26"/>
      <c r="I96" s="26"/>
      <c r="J96" s="26"/>
      <c r="K96" s="26"/>
      <c r="L96" s="26"/>
      <c r="M96" s="28" t="s">
        <v>104</v>
      </c>
      <c r="N96" s="89">
        <f t="shared" si="1"/>
        <v>0.25</v>
      </c>
    </row>
    <row r="97" spans="1:19" ht="16" thickBot="1" x14ac:dyDescent="0.4">
      <c r="A97" s="23" t="s">
        <v>57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8"/>
      <c r="N97" s="89">
        <f t="shared" si="1"/>
        <v>0</v>
      </c>
    </row>
    <row r="98" spans="1:19" ht="16" thickBot="1" x14ac:dyDescent="0.4">
      <c r="A98" s="23" t="s">
        <v>89</v>
      </c>
      <c r="B98" s="26" t="s">
        <v>104</v>
      </c>
      <c r="C98" s="26"/>
      <c r="D98" s="26" t="s">
        <v>104</v>
      </c>
      <c r="E98" s="27" t="s">
        <v>104</v>
      </c>
      <c r="F98" s="26"/>
      <c r="G98" s="26" t="s">
        <v>104</v>
      </c>
      <c r="H98" s="26" t="s">
        <v>104</v>
      </c>
      <c r="I98" s="26"/>
      <c r="J98" s="26" t="s">
        <v>104</v>
      </c>
      <c r="K98" s="26"/>
      <c r="L98" s="26" t="s">
        <v>104</v>
      </c>
      <c r="M98" s="28" t="s">
        <v>104</v>
      </c>
      <c r="N98" s="89">
        <f t="shared" si="1"/>
        <v>0.66666666666666663</v>
      </c>
    </row>
    <row r="99" spans="1:19" ht="16" thickBot="1" x14ac:dyDescent="0.4">
      <c r="A99" s="23" t="s">
        <v>90</v>
      </c>
      <c r="B99" s="26" t="s">
        <v>104</v>
      </c>
      <c r="C99" s="26" t="s">
        <v>104</v>
      </c>
      <c r="D99" s="26" t="s">
        <v>104</v>
      </c>
      <c r="E99" s="26"/>
      <c r="F99" s="27" t="s">
        <v>104</v>
      </c>
      <c r="G99" s="26" t="s">
        <v>104</v>
      </c>
      <c r="H99" s="26"/>
      <c r="I99" s="26" t="s">
        <v>104</v>
      </c>
      <c r="J99" s="26"/>
      <c r="K99" s="26"/>
      <c r="L99" s="26"/>
      <c r="M99" s="28"/>
      <c r="N99" s="89">
        <f t="shared" si="1"/>
        <v>0.5</v>
      </c>
    </row>
    <row r="100" spans="1:19" ht="16" thickBot="1" x14ac:dyDescent="0.4">
      <c r="A100" s="23" t="s">
        <v>58</v>
      </c>
      <c r="B100" s="26" t="s">
        <v>104</v>
      </c>
      <c r="C100" s="26" t="s">
        <v>104</v>
      </c>
      <c r="D100" s="26"/>
      <c r="E100" s="27" t="s">
        <v>104</v>
      </c>
      <c r="F100" s="27" t="s">
        <v>104</v>
      </c>
      <c r="G100" s="26" t="s">
        <v>104</v>
      </c>
      <c r="H100" s="26"/>
      <c r="I100" s="26" t="s">
        <v>104</v>
      </c>
      <c r="J100" s="26"/>
      <c r="K100" s="26" t="s">
        <v>104</v>
      </c>
      <c r="L100" s="26"/>
      <c r="M100" s="28" t="s">
        <v>104</v>
      </c>
      <c r="N100" s="89">
        <f t="shared" si="1"/>
        <v>0.66666666666666663</v>
      </c>
      <c r="Q100" s="9"/>
    </row>
    <row r="101" spans="1:19" ht="16" thickBot="1" x14ac:dyDescent="0.4">
      <c r="A101" s="23" t="s">
        <v>59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8"/>
      <c r="N101" s="89">
        <f t="shared" si="1"/>
        <v>0</v>
      </c>
      <c r="P101" s="75" t="s">
        <v>158</v>
      </c>
      <c r="Q101" s="92" t="s">
        <v>171</v>
      </c>
    </row>
    <row r="102" spans="1:19" ht="16" thickBot="1" x14ac:dyDescent="0.4">
      <c r="A102" s="23" t="s">
        <v>73</v>
      </c>
      <c r="B102" s="26" t="s">
        <v>104</v>
      </c>
      <c r="C102" s="26"/>
      <c r="D102" s="26"/>
      <c r="E102" s="26"/>
      <c r="F102" s="27" t="s">
        <v>104</v>
      </c>
      <c r="G102" s="26" t="s">
        <v>104</v>
      </c>
      <c r="H102" s="26" t="s">
        <v>104</v>
      </c>
      <c r="I102" s="26" t="s">
        <v>104</v>
      </c>
      <c r="J102" s="26"/>
      <c r="K102" s="26" t="s">
        <v>104</v>
      </c>
      <c r="L102" s="26"/>
      <c r="M102" s="28" t="s">
        <v>104</v>
      </c>
      <c r="N102" s="89">
        <f t="shared" si="1"/>
        <v>0.58333333333333337</v>
      </c>
      <c r="P102" s="14" t="s">
        <v>131</v>
      </c>
      <c r="Q102" s="76">
        <f ca="1">TODAY()</f>
        <v>43555</v>
      </c>
    </row>
    <row r="103" spans="1:19" ht="16" thickBot="1" x14ac:dyDescent="0.4">
      <c r="A103" s="23" t="s">
        <v>75</v>
      </c>
      <c r="B103" s="26" t="s">
        <v>104</v>
      </c>
      <c r="C103" s="26"/>
      <c r="D103" s="26" t="s">
        <v>104</v>
      </c>
      <c r="E103" s="26"/>
      <c r="F103" s="27" t="s">
        <v>104</v>
      </c>
      <c r="G103" s="26"/>
      <c r="H103" s="26"/>
      <c r="I103" s="26"/>
      <c r="J103" s="26"/>
      <c r="K103" s="26" t="s">
        <v>104</v>
      </c>
      <c r="L103" s="26" t="s">
        <v>104</v>
      </c>
      <c r="M103" s="28" t="s">
        <v>104</v>
      </c>
      <c r="N103" s="89">
        <f t="shared" si="1"/>
        <v>0.5</v>
      </c>
      <c r="P103" s="105">
        <v>41245</v>
      </c>
    </row>
    <row r="104" spans="1:19" ht="16" thickBot="1" x14ac:dyDescent="0.4">
      <c r="A104" s="23" t="s">
        <v>91</v>
      </c>
      <c r="B104" s="31" t="s">
        <v>104</v>
      </c>
      <c r="C104" s="31" t="s">
        <v>104</v>
      </c>
      <c r="D104" s="31"/>
      <c r="E104" s="51" t="s">
        <v>104</v>
      </c>
      <c r="F104" s="51" t="s">
        <v>104</v>
      </c>
      <c r="G104" s="31"/>
      <c r="H104" s="31"/>
      <c r="I104" s="31"/>
      <c r="J104" s="31" t="s">
        <v>104</v>
      </c>
      <c r="K104" s="31"/>
      <c r="L104" s="31"/>
      <c r="M104" s="32"/>
      <c r="N104" s="90">
        <f t="shared" si="1"/>
        <v>0.41666666666666669</v>
      </c>
    </row>
    <row r="105" spans="1:19" ht="13.5" thickBot="1" x14ac:dyDescent="0.35">
      <c r="A105" s="253" t="s">
        <v>151</v>
      </c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59" t="s">
        <v>163</v>
      </c>
      <c r="P105" s="60" t="s">
        <v>161</v>
      </c>
      <c r="Q105" s="72" t="s">
        <v>159</v>
      </c>
      <c r="R105" s="60" t="s">
        <v>168</v>
      </c>
      <c r="S105" s="79" t="s">
        <v>131</v>
      </c>
    </row>
    <row r="106" spans="1:19" ht="13.5" thickBot="1" x14ac:dyDescent="0.35">
      <c r="A106" s="10" t="s">
        <v>60</v>
      </c>
      <c r="B106" s="11" t="s">
        <v>114</v>
      </c>
      <c r="C106" s="12" t="s">
        <v>115</v>
      </c>
      <c r="D106" s="13" t="s">
        <v>116</v>
      </c>
      <c r="E106" s="13" t="s">
        <v>117</v>
      </c>
      <c r="F106" s="13" t="s">
        <v>100</v>
      </c>
      <c r="G106" s="13" t="s">
        <v>118</v>
      </c>
      <c r="H106" s="13" t="s">
        <v>119</v>
      </c>
      <c r="I106" s="13" t="s">
        <v>120</v>
      </c>
      <c r="J106" s="13" t="s">
        <v>121</v>
      </c>
      <c r="K106" s="13" t="s">
        <v>122</v>
      </c>
      <c r="L106" s="13" t="s">
        <v>123</v>
      </c>
      <c r="M106" s="93" t="s">
        <v>124</v>
      </c>
      <c r="N106" s="92" t="s">
        <v>101</v>
      </c>
      <c r="O106" s="61" t="s">
        <v>131</v>
      </c>
      <c r="P106" s="62" t="s">
        <v>162</v>
      </c>
      <c r="Q106" s="73" t="s">
        <v>160</v>
      </c>
      <c r="R106" s="62" t="s">
        <v>169</v>
      </c>
      <c r="S106" s="80" t="s">
        <v>170</v>
      </c>
    </row>
    <row r="107" spans="1:19" ht="15.5" x14ac:dyDescent="0.35">
      <c r="A107" s="91" t="s">
        <v>139</v>
      </c>
      <c r="B107" s="27"/>
      <c r="C107" s="27"/>
      <c r="D107" s="27"/>
      <c r="E107" s="27" t="s">
        <v>104</v>
      </c>
      <c r="F107" s="27" t="s">
        <v>104</v>
      </c>
      <c r="G107" s="27" t="s">
        <v>104</v>
      </c>
      <c r="H107" s="27" t="s">
        <v>104</v>
      </c>
      <c r="I107" s="27" t="s">
        <v>104</v>
      </c>
      <c r="J107" s="27" t="s">
        <v>104</v>
      </c>
      <c r="K107" s="27" t="s">
        <v>104</v>
      </c>
      <c r="L107" s="27" t="s">
        <v>104</v>
      </c>
      <c r="M107" s="28" t="s">
        <v>104</v>
      </c>
      <c r="N107" s="95">
        <f>IF(O107="","",Q107/P107)</f>
        <v>1</v>
      </c>
      <c r="O107" s="84">
        <v>41000</v>
      </c>
      <c r="P107" s="103">
        <f>IF(A107="","",MONTH($P$103)-MONTH($O107)+1)</f>
        <v>9</v>
      </c>
      <c r="Q107" s="60">
        <f>IF(A107="",0,(COUNTA(B107:M107)))</f>
        <v>9</v>
      </c>
      <c r="R107" s="82">
        <f ca="1">IF(S107="",0,YEARFRAC(S107,$Q$102)*12)</f>
        <v>152.26666666666665</v>
      </c>
      <c r="S107" s="83">
        <v>38921</v>
      </c>
    </row>
    <row r="108" spans="1:19" ht="15.5" x14ac:dyDescent="0.35">
      <c r="A108" s="30" t="s">
        <v>153</v>
      </c>
      <c r="B108" s="58"/>
      <c r="C108" s="58"/>
      <c r="D108" s="58"/>
      <c r="E108" s="58"/>
      <c r="F108" s="58"/>
      <c r="G108" s="58"/>
      <c r="H108" s="58"/>
      <c r="I108" s="26" t="s">
        <v>104</v>
      </c>
      <c r="J108" s="100" t="s">
        <v>104</v>
      </c>
      <c r="K108" s="100" t="s">
        <v>104</v>
      </c>
      <c r="L108" s="100" t="s">
        <v>104</v>
      </c>
      <c r="M108" s="28" t="s">
        <v>104</v>
      </c>
      <c r="N108" s="96">
        <f t="shared" ref="N108:N113" si="2">IF(O108="","",Q108/P108)</f>
        <v>0.83333333333333337</v>
      </c>
      <c r="O108" s="85">
        <v>41091</v>
      </c>
      <c r="P108" s="87">
        <f t="shared" ref="P108:P113" si="3">IF(A108="","",MONTH($P$103)-MONTH($O108)+1)</f>
        <v>6</v>
      </c>
      <c r="Q108" s="63">
        <f t="shared" ref="Q108:Q113" si="4">IF(A108="",0,(COUNTA(B108:M108)))</f>
        <v>5</v>
      </c>
      <c r="R108" s="81">
        <f t="shared" ref="R108:R113" ca="1" si="5">IF(S108="",0,YEARFRAC(S108,$Q$102)*12)</f>
        <v>80.533333333333331</v>
      </c>
      <c r="S108" s="77">
        <v>41105</v>
      </c>
    </row>
    <row r="109" spans="1:19" ht="15.5" x14ac:dyDescent="0.35">
      <c r="A109" s="33" t="s">
        <v>155</v>
      </c>
      <c r="B109" s="26"/>
      <c r="C109" s="26"/>
      <c r="D109" s="26"/>
      <c r="E109" s="26"/>
      <c r="F109" s="26"/>
      <c r="G109" s="26"/>
      <c r="H109" s="26"/>
      <c r="I109" s="58"/>
      <c r="J109" s="101"/>
      <c r="K109" s="101" t="s">
        <v>104</v>
      </c>
      <c r="L109" s="101" t="s">
        <v>104</v>
      </c>
      <c r="M109" s="102" t="s">
        <v>104</v>
      </c>
      <c r="N109" s="96">
        <f t="shared" si="2"/>
        <v>0.5</v>
      </c>
      <c r="O109" s="85">
        <v>41091</v>
      </c>
      <c r="P109" s="87">
        <f t="shared" si="3"/>
        <v>6</v>
      </c>
      <c r="Q109" s="63">
        <f t="shared" si="4"/>
        <v>3</v>
      </c>
      <c r="R109" s="81">
        <f t="shared" ca="1" si="5"/>
        <v>80.066666666666663</v>
      </c>
      <c r="S109" s="77">
        <v>41119</v>
      </c>
    </row>
    <row r="110" spans="1:19" ht="15.5" x14ac:dyDescent="0.35">
      <c r="A110" s="30" t="s">
        <v>149</v>
      </c>
      <c r="B110" s="26"/>
      <c r="C110" s="26"/>
      <c r="D110" s="26"/>
      <c r="E110" s="26"/>
      <c r="F110" s="26"/>
      <c r="G110" s="26" t="s">
        <v>104</v>
      </c>
      <c r="H110" s="26"/>
      <c r="I110" s="26" t="s">
        <v>104</v>
      </c>
      <c r="J110" s="26" t="s">
        <v>104</v>
      </c>
      <c r="K110" s="26" t="s">
        <v>104</v>
      </c>
      <c r="L110" s="26" t="s">
        <v>104</v>
      </c>
      <c r="M110" s="94"/>
      <c r="N110" s="96">
        <f t="shared" si="2"/>
        <v>0.7142857142857143</v>
      </c>
      <c r="O110" s="85">
        <v>41061</v>
      </c>
      <c r="P110" s="87">
        <f t="shared" si="3"/>
        <v>7</v>
      </c>
      <c r="Q110" s="63">
        <f t="shared" si="4"/>
        <v>5</v>
      </c>
      <c r="R110" s="81">
        <f t="shared" ca="1" si="5"/>
        <v>81.7</v>
      </c>
      <c r="S110" s="77">
        <v>41070</v>
      </c>
    </row>
    <row r="111" spans="1:19" ht="15.5" x14ac:dyDescent="0.35">
      <c r="A111" s="30" t="s">
        <v>154</v>
      </c>
      <c r="B111" s="26"/>
      <c r="C111" s="26"/>
      <c r="D111" s="26"/>
      <c r="E111" s="26"/>
      <c r="F111" s="26"/>
      <c r="G111" s="26"/>
      <c r="H111" s="26"/>
      <c r="I111" s="26" t="s">
        <v>104</v>
      </c>
      <c r="J111" s="26"/>
      <c r="K111" s="26" t="s">
        <v>104</v>
      </c>
      <c r="L111" s="26"/>
      <c r="M111" s="94"/>
      <c r="N111" s="96">
        <f t="shared" si="2"/>
        <v>0.33333333333333331</v>
      </c>
      <c r="O111" s="85">
        <v>41091</v>
      </c>
      <c r="P111" s="87">
        <f t="shared" si="3"/>
        <v>6</v>
      </c>
      <c r="Q111" s="63">
        <f t="shared" si="4"/>
        <v>2</v>
      </c>
      <c r="R111" s="81">
        <f t="shared" ca="1" si="5"/>
        <v>145.43333333333334</v>
      </c>
      <c r="S111" s="77">
        <v>39131</v>
      </c>
    </row>
    <row r="112" spans="1:19" ht="15.5" x14ac:dyDescent="0.35">
      <c r="A112" s="30" t="s">
        <v>140</v>
      </c>
      <c r="B112" s="26"/>
      <c r="C112" s="26"/>
      <c r="D112" s="26"/>
      <c r="E112" s="26" t="s">
        <v>104</v>
      </c>
      <c r="F112" s="26"/>
      <c r="G112" s="26" t="s">
        <v>104</v>
      </c>
      <c r="H112" s="26"/>
      <c r="I112" s="26" t="s">
        <v>104</v>
      </c>
      <c r="J112" s="26" t="s">
        <v>104</v>
      </c>
      <c r="K112" s="26"/>
      <c r="L112" s="26" t="s">
        <v>104</v>
      </c>
      <c r="M112" s="94"/>
      <c r="N112" s="96">
        <f t="shared" si="2"/>
        <v>0.55555555555555558</v>
      </c>
      <c r="O112" s="85">
        <v>41000</v>
      </c>
      <c r="P112" s="87">
        <f t="shared" si="3"/>
        <v>9</v>
      </c>
      <c r="Q112" s="63">
        <f t="shared" si="4"/>
        <v>5</v>
      </c>
      <c r="R112" s="81">
        <f t="shared" ca="1" si="5"/>
        <v>125.63333333333334</v>
      </c>
      <c r="S112" s="77">
        <v>39733</v>
      </c>
    </row>
    <row r="113" spans="1:19" ht="15.5" x14ac:dyDescent="0.35">
      <c r="A113" s="30" t="s">
        <v>152</v>
      </c>
      <c r="B113" s="26"/>
      <c r="C113" s="26"/>
      <c r="D113" s="26"/>
      <c r="E113" s="26"/>
      <c r="F113" s="26"/>
      <c r="G113" s="26"/>
      <c r="H113" s="26"/>
      <c r="I113" s="53"/>
      <c r="J113" s="100"/>
      <c r="K113" s="100"/>
      <c r="L113" s="100"/>
      <c r="M113" s="102"/>
      <c r="N113" s="96">
        <f t="shared" si="2"/>
        <v>0</v>
      </c>
      <c r="O113" s="85">
        <v>41091</v>
      </c>
      <c r="P113" s="87">
        <f t="shared" si="3"/>
        <v>6</v>
      </c>
      <c r="Q113" s="63">
        <f t="shared" si="4"/>
        <v>0</v>
      </c>
      <c r="R113" s="81">
        <f t="shared" ca="1" si="5"/>
        <v>131.36666666666667</v>
      </c>
      <c r="S113" s="77">
        <v>39558</v>
      </c>
    </row>
    <row r="114" spans="1:19" ht="15.5" x14ac:dyDescent="0.35">
      <c r="A114" s="30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94"/>
      <c r="N114" s="96"/>
      <c r="O114" s="85"/>
      <c r="P114" s="87"/>
      <c r="Q114" s="63"/>
      <c r="R114" s="81"/>
      <c r="S114" s="77"/>
    </row>
    <row r="115" spans="1:19" ht="15.5" x14ac:dyDescent="0.35">
      <c r="A115" s="30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94"/>
      <c r="N115" s="96"/>
      <c r="O115" s="85"/>
      <c r="P115" s="87"/>
      <c r="Q115" s="63"/>
      <c r="R115" s="81"/>
      <c r="S115" s="77"/>
    </row>
    <row r="116" spans="1:19" ht="15.5" x14ac:dyDescent="0.35">
      <c r="A116" s="30"/>
      <c r="B116" s="26"/>
      <c r="C116" s="26"/>
      <c r="D116" s="26"/>
      <c r="E116" s="26"/>
      <c r="F116" s="26"/>
      <c r="G116" s="26"/>
      <c r="H116" s="26"/>
      <c r="I116" s="53"/>
      <c r="J116" s="100"/>
      <c r="K116" s="100"/>
      <c r="L116" s="100"/>
      <c r="M116" s="102"/>
      <c r="N116" s="96"/>
      <c r="O116" s="85"/>
      <c r="P116" s="87"/>
      <c r="Q116" s="63"/>
      <c r="R116" s="81"/>
      <c r="S116" s="77"/>
    </row>
    <row r="117" spans="1:19" x14ac:dyDescent="0.3">
      <c r="A117" s="54"/>
      <c r="B117" s="53"/>
      <c r="C117" s="53"/>
      <c r="D117" s="53"/>
      <c r="E117" s="53"/>
      <c r="F117" s="53"/>
      <c r="G117" s="53"/>
      <c r="H117" s="53"/>
      <c r="I117" s="53"/>
      <c r="J117" s="100"/>
      <c r="K117" s="100"/>
      <c r="L117" s="100"/>
      <c r="M117" s="102"/>
      <c r="N117" s="96" t="str">
        <f>IF(O117="","",Q117/P117)</f>
        <v/>
      </c>
      <c r="O117" s="85"/>
      <c r="P117" s="87" t="str">
        <f>IF(A117="","",MONTH($P$103)-MONTH($O117)+1)</f>
        <v/>
      </c>
      <c r="Q117" s="63">
        <f>IF(A117="",0,(COUNTA(B117:M117)))</f>
        <v>0</v>
      </c>
      <c r="R117" s="81">
        <f>IF(S117="",0,YEARFRAC(S117,$Q$102)*12)</f>
        <v>0</v>
      </c>
      <c r="S117" s="77"/>
    </row>
    <row r="118" spans="1:19" x14ac:dyDescent="0.3">
      <c r="A118" s="54"/>
      <c r="B118" s="53"/>
      <c r="C118" s="53"/>
      <c r="D118" s="53"/>
      <c r="E118" s="53"/>
      <c r="F118" s="53"/>
      <c r="G118" s="53"/>
      <c r="H118" s="53"/>
      <c r="I118" s="53"/>
      <c r="J118" s="100"/>
      <c r="K118" s="100"/>
      <c r="L118" s="100"/>
      <c r="M118" s="102"/>
      <c r="N118" s="96" t="str">
        <f>IF(O118="","",Q118/P118)</f>
        <v/>
      </c>
      <c r="O118" s="85"/>
      <c r="P118" s="87" t="str">
        <f>IF(A118="","",MONTH($P$103)-MONTH($O118)+1)</f>
        <v/>
      </c>
      <c r="Q118" s="63">
        <f>IF(A118="",0,(COUNTA(B118:M118)))</f>
        <v>0</v>
      </c>
      <c r="R118" s="81">
        <f>IF(S118="",0,YEARFRAC(S118,$Q$102)*12)</f>
        <v>0</v>
      </c>
      <c r="S118" s="77"/>
    </row>
    <row r="119" spans="1:19" x14ac:dyDescent="0.3">
      <c r="A119" s="54"/>
      <c r="B119" s="53"/>
      <c r="C119" s="53"/>
      <c r="D119" s="53"/>
      <c r="E119" s="53"/>
      <c r="F119" s="53"/>
      <c r="G119" s="53"/>
      <c r="H119" s="53"/>
      <c r="I119" s="53"/>
      <c r="J119" s="100"/>
      <c r="K119" s="100"/>
      <c r="L119" s="100"/>
      <c r="M119" s="102"/>
      <c r="N119" s="96" t="str">
        <f>IF(O119="","",Q119/P119)</f>
        <v/>
      </c>
      <c r="O119" s="85"/>
      <c r="P119" s="87" t="str">
        <f>IF(A119="","",MONTH($P$103)-MONTH($O119)+1)</f>
        <v/>
      </c>
      <c r="Q119" s="63">
        <f>IF(A119="",0,(COUNTA(B119:M119)))</f>
        <v>0</v>
      </c>
      <c r="R119" s="81">
        <f>IF(S119="",0,YEARFRAC(S119,$Q$102)*12)</f>
        <v>0</v>
      </c>
      <c r="S119" s="77"/>
    </row>
    <row r="120" spans="1:19" x14ac:dyDescent="0.3">
      <c r="A120" s="54"/>
      <c r="B120" s="53"/>
      <c r="C120" s="53"/>
      <c r="D120" s="53"/>
      <c r="E120" s="53"/>
      <c r="F120" s="53"/>
      <c r="G120" s="53"/>
      <c r="H120" s="53"/>
      <c r="I120" s="53"/>
      <c r="J120" s="100"/>
      <c r="K120" s="100"/>
      <c r="L120" s="100"/>
      <c r="M120" s="102"/>
      <c r="N120" s="96" t="str">
        <f>IF(O120="","",Q120/P120)</f>
        <v/>
      </c>
      <c r="O120" s="85"/>
      <c r="P120" s="87" t="str">
        <f>IF(A120="","",MONTH($P$103)-MONTH($O120)+1)</f>
        <v/>
      </c>
      <c r="Q120" s="63">
        <f>IF(A120="",0,(COUNTA(B120:M120)))</f>
        <v>0</v>
      </c>
      <c r="R120" s="81">
        <f>IF(S120="",0,YEARFRAC(S120,$Q$102)*12)</f>
        <v>0</v>
      </c>
      <c r="S120" s="77"/>
    </row>
    <row r="121" spans="1:19" ht="13.5" thickBot="1" x14ac:dyDescent="0.35">
      <c r="A121" s="55"/>
      <c r="B121" s="56"/>
      <c r="C121" s="56"/>
      <c r="D121" s="56"/>
      <c r="E121" s="56"/>
      <c r="F121" s="56"/>
      <c r="G121" s="56"/>
      <c r="H121" s="56"/>
      <c r="I121" s="56"/>
      <c r="J121" s="56"/>
      <c r="K121" s="62"/>
      <c r="L121" s="62"/>
      <c r="M121" s="73"/>
      <c r="N121" s="97" t="str">
        <f>IF(O121="","",Q121/P121)</f>
        <v/>
      </c>
      <c r="O121" s="86"/>
      <c r="P121" s="104" t="str">
        <f>IF(A121="","",MONTH($P$103)-MONTH($O121)+1)</f>
        <v/>
      </c>
      <c r="Q121" s="98">
        <f>IF(A121="",0,(COUNTA(B121:M121)))</f>
        <v>0</v>
      </c>
      <c r="R121" s="99">
        <f>IF(S121="",0,YEARFRAC(S121,$Q$102)*12)</f>
        <v>0</v>
      </c>
      <c r="S121" s="78"/>
    </row>
  </sheetData>
  <sheetProtection selectLockedCells="1"/>
  <mergeCells count="4">
    <mergeCell ref="A1:M1"/>
    <mergeCell ref="J3:M3"/>
    <mergeCell ref="N6:N7"/>
    <mergeCell ref="A105:N105"/>
  </mergeCells>
  <phoneticPr fontId="28" type="noConversion"/>
  <conditionalFormatting sqref="N11:N104 N107:N121">
    <cfRule type="cellIs" dxfId="16" priority="7" operator="equal">
      <formula>0</formula>
    </cfRule>
  </conditionalFormatting>
  <conditionalFormatting sqref="Q107:Q121">
    <cfRule type="cellIs" dxfId="15" priority="6" operator="greaterThanOrEqual">
      <formula>6</formula>
    </cfRule>
  </conditionalFormatting>
  <conditionalFormatting sqref="R107:R121">
    <cfRule type="cellIs" dxfId="14" priority="3" operator="greaterThanOrEqual">
      <formula>12</formula>
    </cfRule>
  </conditionalFormatting>
  <conditionalFormatting sqref="A11:A104">
    <cfRule type="expression" dxfId="13" priority="2">
      <formula>$N11=0</formula>
    </cfRule>
  </conditionalFormatting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FFFF00"/>
    <pageSetUpPr fitToPage="1"/>
  </sheetPr>
  <dimension ref="A1:BU120"/>
  <sheetViews>
    <sheetView workbookViewId="0">
      <pane ySplit="9" topLeftCell="A56" activePane="bottomLeft" state="frozen"/>
      <selection pane="bottomLeft" activeCell="K7" activeCellId="3" sqref="B7:D7 F7:G7 I7 K7:L7"/>
    </sheetView>
  </sheetViews>
  <sheetFormatPr defaultColWidth="9.1796875" defaultRowHeight="13" x14ac:dyDescent="0.3"/>
  <cols>
    <col min="1" max="1" width="37.26953125" style="2" customWidth="1"/>
    <col min="2" max="2" width="10.453125" style="2" customWidth="1"/>
    <col min="3" max="7" width="8.1796875" style="2" customWidth="1"/>
    <col min="8" max="8" width="9" style="2" customWidth="1"/>
    <col min="9" max="9" width="8.1796875" style="2" customWidth="1"/>
    <col min="10" max="10" width="8.7265625" style="2" customWidth="1"/>
    <col min="11" max="13" width="8.1796875" style="2" customWidth="1"/>
    <col min="14" max="14" width="12.1796875" style="2" customWidth="1"/>
    <col min="15" max="15" width="9.1796875" style="2"/>
    <col min="16" max="16" width="10.1796875" style="2" bestFit="1" customWidth="1"/>
    <col min="17" max="17" width="10.54296875" style="2" customWidth="1"/>
    <col min="18" max="16384" width="9.1796875" style="2"/>
  </cols>
  <sheetData>
    <row r="1" spans="1:73" ht="28" x14ac:dyDescent="0.6">
      <c r="A1" s="248" t="s">
        <v>172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73" ht="27.25" hidden="1" customHeight="1" x14ac:dyDescent="0.6">
      <c r="A2" s="8" t="s">
        <v>125</v>
      </c>
      <c r="B2" s="8"/>
      <c r="C2" s="8"/>
      <c r="D2" s="8"/>
      <c r="E2" s="8"/>
      <c r="F2" s="8"/>
      <c r="G2" s="8"/>
      <c r="H2" s="8"/>
      <c r="I2" s="35"/>
      <c r="J2" s="35"/>
      <c r="K2" s="35"/>
      <c r="L2" s="35"/>
      <c r="M2" s="35"/>
      <c r="N2" s="35"/>
    </row>
    <row r="3" spans="1:73" ht="15.75" customHeight="1" thickBot="1" x14ac:dyDescent="0.4">
      <c r="A3" s="131" t="s">
        <v>143</v>
      </c>
      <c r="B3" s="132">
        <v>41589</v>
      </c>
      <c r="C3" s="37"/>
      <c r="D3" s="37"/>
      <c r="E3" s="37"/>
      <c r="F3" s="37"/>
      <c r="G3" s="37"/>
      <c r="H3" s="37"/>
      <c r="I3" s="34"/>
      <c r="J3" s="249" t="s">
        <v>150</v>
      </c>
      <c r="K3" s="249"/>
      <c r="L3" s="249"/>
      <c r="M3" s="250"/>
      <c r="N3" s="50">
        <v>8</v>
      </c>
    </row>
    <row r="4" spans="1:73" ht="27.75" customHeight="1" thickBot="1" x14ac:dyDescent="0.35">
      <c r="A4" s="38"/>
      <c r="B4" s="34"/>
      <c r="C4" s="34"/>
      <c r="D4" s="34"/>
      <c r="E4" s="129" t="s">
        <v>182</v>
      </c>
      <c r="F4" s="34"/>
      <c r="H4" s="129" t="s">
        <v>183</v>
      </c>
      <c r="I4" s="34"/>
      <c r="J4" s="129" t="s">
        <v>183</v>
      </c>
      <c r="K4" s="34"/>
      <c r="L4" s="36"/>
      <c r="M4" s="34"/>
      <c r="N4" s="34"/>
      <c r="O4" s="9"/>
      <c r="P4" s="9"/>
      <c r="Q4" s="9"/>
      <c r="R4" s="9"/>
      <c r="S4" s="9"/>
      <c r="T4" s="9"/>
    </row>
    <row r="5" spans="1:73" ht="14.25" customHeight="1" thickBot="1" x14ac:dyDescent="0.35">
      <c r="A5" s="48" t="s">
        <v>164</v>
      </c>
      <c r="B5" s="44">
        <v>99</v>
      </c>
      <c r="C5" s="44">
        <v>99</v>
      </c>
      <c r="D5" s="44">
        <v>99</v>
      </c>
      <c r="E5" s="44">
        <v>99</v>
      </c>
      <c r="F5" s="44">
        <v>99</v>
      </c>
      <c r="G5" s="44">
        <v>99</v>
      </c>
      <c r="H5" s="44">
        <v>99</v>
      </c>
      <c r="I5" s="44">
        <v>99</v>
      </c>
      <c r="J5" s="44">
        <v>96</v>
      </c>
      <c r="K5" s="44">
        <v>96</v>
      </c>
      <c r="L5" s="44">
        <v>96</v>
      </c>
      <c r="M5" s="44">
        <v>96</v>
      </c>
      <c r="N5" s="116"/>
      <c r="O5" s="9"/>
      <c r="P5" s="9"/>
      <c r="Q5" s="9"/>
      <c r="R5" s="9"/>
      <c r="S5" s="9"/>
      <c r="T5" s="9"/>
    </row>
    <row r="6" spans="1:73" ht="13.75" customHeight="1" x14ac:dyDescent="0.3">
      <c r="A6" s="64" t="s">
        <v>174</v>
      </c>
      <c r="B6" s="65">
        <v>81</v>
      </c>
      <c r="C6" s="65">
        <v>81</v>
      </c>
      <c r="D6" s="65">
        <v>81</v>
      </c>
      <c r="E6" s="65">
        <v>81</v>
      </c>
      <c r="F6" s="65">
        <v>81</v>
      </c>
      <c r="G6" s="65">
        <v>81</v>
      </c>
      <c r="H6" s="65">
        <v>81</v>
      </c>
      <c r="I6" s="65">
        <v>81</v>
      </c>
      <c r="J6" s="65">
        <v>75</v>
      </c>
      <c r="K6" s="65">
        <v>75</v>
      </c>
      <c r="L6" s="65">
        <v>75</v>
      </c>
      <c r="M6" s="65">
        <v>75</v>
      </c>
      <c r="N6" s="255" t="s">
        <v>157</v>
      </c>
      <c r="O6" s="9"/>
      <c r="P6" s="9"/>
      <c r="Q6" s="9"/>
      <c r="R6" s="9"/>
      <c r="S6" s="9"/>
      <c r="T6" s="9"/>
    </row>
    <row r="7" spans="1:73" ht="13.5" thickBot="1" x14ac:dyDescent="0.35">
      <c r="A7" s="69" t="s">
        <v>175</v>
      </c>
      <c r="B7" s="70">
        <f t="shared" ref="B7:J7" si="0">COUNTIF(B10:B103,"x")+COUNTIF(B106:B112,"x")</f>
        <v>43</v>
      </c>
      <c r="C7" s="70">
        <f t="shared" si="0"/>
        <v>49</v>
      </c>
      <c r="D7" s="70">
        <f t="shared" si="0"/>
        <v>34</v>
      </c>
      <c r="E7" s="70">
        <f t="shared" si="0"/>
        <v>0</v>
      </c>
      <c r="F7" s="70">
        <f t="shared" si="0"/>
        <v>40</v>
      </c>
      <c r="G7" s="70">
        <f t="shared" si="0"/>
        <v>26</v>
      </c>
      <c r="H7" s="70">
        <f t="shared" si="0"/>
        <v>0</v>
      </c>
      <c r="I7" s="70">
        <f t="shared" si="0"/>
        <v>40</v>
      </c>
      <c r="J7" s="70">
        <f t="shared" si="0"/>
        <v>0</v>
      </c>
      <c r="K7" s="70">
        <f>COUNTIF(K10:K103,"x")+COUNTIF(K106:K111,"x")</f>
        <v>28</v>
      </c>
      <c r="L7" s="70">
        <f>COUNTIF(L10:L103,"x")+COUNTIF(L106:L112,"x")</f>
        <v>35</v>
      </c>
      <c r="M7" s="112">
        <f>COUNTIF(M10:M103,"x")+COUNTIF(M106:M112,"x")</f>
        <v>0</v>
      </c>
      <c r="N7" s="256"/>
      <c r="O7" s="9"/>
      <c r="P7" s="9"/>
      <c r="Q7" s="9"/>
      <c r="R7" s="9"/>
      <c r="S7" s="74"/>
      <c r="T7" s="9"/>
    </row>
    <row r="8" spans="1:73" ht="13.5" thickBot="1" x14ac:dyDescent="0.35">
      <c r="A8" s="49" t="s">
        <v>173</v>
      </c>
      <c r="B8" s="47">
        <f>B7/B6</f>
        <v>0.53086419753086422</v>
      </c>
      <c r="C8" s="47">
        <f t="shared" ref="C8:M8" si="1">C7/C6</f>
        <v>0.60493827160493829</v>
      </c>
      <c r="D8" s="47">
        <f t="shared" si="1"/>
        <v>0.41975308641975306</v>
      </c>
      <c r="E8" s="47">
        <f t="shared" si="1"/>
        <v>0</v>
      </c>
      <c r="F8" s="47">
        <f t="shared" si="1"/>
        <v>0.49382716049382713</v>
      </c>
      <c r="G8" s="47">
        <f t="shared" si="1"/>
        <v>0.32098765432098764</v>
      </c>
      <c r="H8" s="47">
        <f t="shared" si="1"/>
        <v>0</v>
      </c>
      <c r="I8" s="47">
        <f t="shared" si="1"/>
        <v>0.49382716049382713</v>
      </c>
      <c r="J8" s="47">
        <f t="shared" si="1"/>
        <v>0</v>
      </c>
      <c r="K8" s="47">
        <f t="shared" si="1"/>
        <v>0.37333333333333335</v>
      </c>
      <c r="L8" s="47">
        <f t="shared" si="1"/>
        <v>0.46666666666666667</v>
      </c>
      <c r="M8" s="113">
        <f t="shared" si="1"/>
        <v>0</v>
      </c>
      <c r="N8" s="134"/>
      <c r="O8" s="9"/>
      <c r="P8" s="9"/>
      <c r="Q8" s="9"/>
      <c r="R8" s="9"/>
      <c r="S8" s="9"/>
      <c r="T8" s="9"/>
    </row>
    <row r="9" spans="1:73" ht="13.5" thickBot="1" x14ac:dyDescent="0.35">
      <c r="A9" s="39" t="s">
        <v>60</v>
      </c>
      <c r="B9" s="40" t="s">
        <v>114</v>
      </c>
      <c r="C9" s="41" t="s">
        <v>115</v>
      </c>
      <c r="D9" s="42" t="s">
        <v>116</v>
      </c>
      <c r="E9" s="42" t="s">
        <v>117</v>
      </c>
      <c r="F9" s="42" t="s">
        <v>100</v>
      </c>
      <c r="G9" s="42" t="s">
        <v>118</v>
      </c>
      <c r="H9" s="42" t="s">
        <v>119</v>
      </c>
      <c r="I9" s="42" t="s">
        <v>120</v>
      </c>
      <c r="J9" s="42" t="s">
        <v>121</v>
      </c>
      <c r="K9" s="42" t="s">
        <v>122</v>
      </c>
      <c r="L9" s="42" t="s">
        <v>123</v>
      </c>
      <c r="M9" s="114" t="s">
        <v>124</v>
      </c>
      <c r="N9" s="14" t="s">
        <v>101</v>
      </c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</row>
    <row r="10" spans="1:73" ht="16" thickBot="1" x14ac:dyDescent="0.4">
      <c r="A10" s="23" t="s">
        <v>0</v>
      </c>
      <c r="B10" s="24" t="s">
        <v>176</v>
      </c>
      <c r="C10" s="24" t="s">
        <v>176</v>
      </c>
      <c r="D10" s="24" t="s">
        <v>176</v>
      </c>
      <c r="E10" s="24"/>
      <c r="F10" s="24" t="s">
        <v>176</v>
      </c>
      <c r="G10" s="24" t="s">
        <v>176</v>
      </c>
      <c r="H10" s="24"/>
      <c r="I10" s="57" t="s">
        <v>176</v>
      </c>
      <c r="J10" s="24"/>
      <c r="K10" s="24" t="s">
        <v>176</v>
      </c>
      <c r="L10" s="24" t="s">
        <v>176</v>
      </c>
      <c r="M10" s="115"/>
      <c r="N10" s="117">
        <f t="shared" ref="N10:N73" si="2">COUNTA(B10:M10)/$N$3</f>
        <v>1</v>
      </c>
      <c r="P10" s="16"/>
    </row>
    <row r="11" spans="1:73" ht="16" thickBot="1" x14ac:dyDescent="0.4">
      <c r="A11" s="23" t="s">
        <v>77</v>
      </c>
      <c r="B11" s="26" t="s">
        <v>176</v>
      </c>
      <c r="C11" s="26"/>
      <c r="D11" s="26" t="s">
        <v>176</v>
      </c>
      <c r="E11" s="27"/>
      <c r="F11" s="27"/>
      <c r="G11" s="26" t="s">
        <v>176</v>
      </c>
      <c r="H11" s="26"/>
      <c r="I11" s="26"/>
      <c r="J11" s="26"/>
      <c r="K11" s="26"/>
      <c r="L11" s="26" t="s">
        <v>176</v>
      </c>
      <c r="M11" s="94"/>
      <c r="N11" s="95">
        <f t="shared" si="2"/>
        <v>0.5</v>
      </c>
    </row>
    <row r="12" spans="1:73" ht="16" thickBot="1" x14ac:dyDescent="0.4">
      <c r="A12" s="23" t="s">
        <v>1</v>
      </c>
      <c r="B12" s="26" t="s">
        <v>176</v>
      </c>
      <c r="C12" s="26"/>
      <c r="D12" s="26"/>
      <c r="E12" s="27"/>
      <c r="F12" s="27" t="s">
        <v>176</v>
      </c>
      <c r="G12" s="26"/>
      <c r="H12" s="26"/>
      <c r="I12" s="26"/>
      <c r="J12" s="26"/>
      <c r="K12" s="26"/>
      <c r="L12" s="26"/>
      <c r="M12" s="94"/>
      <c r="N12" s="95">
        <f t="shared" si="2"/>
        <v>0.25</v>
      </c>
    </row>
    <row r="13" spans="1:73" ht="16" thickBot="1" x14ac:dyDescent="0.4">
      <c r="A13" s="23" t="s">
        <v>61</v>
      </c>
      <c r="B13" s="26" t="s">
        <v>176</v>
      </c>
      <c r="C13" s="26" t="s">
        <v>176</v>
      </c>
      <c r="D13" s="26"/>
      <c r="E13" s="27"/>
      <c r="F13" s="26" t="s">
        <v>176</v>
      </c>
      <c r="G13" s="26" t="s">
        <v>176</v>
      </c>
      <c r="H13" s="26"/>
      <c r="I13" s="26"/>
      <c r="J13" s="26"/>
      <c r="K13" s="26" t="s">
        <v>176</v>
      </c>
      <c r="L13" s="26" t="s">
        <v>176</v>
      </c>
      <c r="M13" s="94"/>
      <c r="N13" s="95">
        <f t="shared" si="2"/>
        <v>0.75</v>
      </c>
    </row>
    <row r="14" spans="1:73" ht="16" thickBot="1" x14ac:dyDescent="0.4">
      <c r="A14" s="23" t="s">
        <v>3</v>
      </c>
      <c r="B14" s="29"/>
      <c r="C14" s="26" t="s">
        <v>176</v>
      </c>
      <c r="D14" s="26" t="s">
        <v>176</v>
      </c>
      <c r="E14" s="26"/>
      <c r="F14" s="26" t="s">
        <v>176</v>
      </c>
      <c r="G14" s="26"/>
      <c r="H14" s="26"/>
      <c r="I14" s="26" t="s">
        <v>176</v>
      </c>
      <c r="J14" s="26"/>
      <c r="K14" s="26"/>
      <c r="L14" s="26"/>
      <c r="M14" s="94"/>
      <c r="N14" s="95">
        <f t="shared" si="2"/>
        <v>0.5</v>
      </c>
    </row>
    <row r="15" spans="1:73" ht="16" thickBot="1" x14ac:dyDescent="0.4">
      <c r="A15" s="23" t="s">
        <v>139</v>
      </c>
      <c r="B15" s="29"/>
      <c r="C15" s="26" t="s">
        <v>176</v>
      </c>
      <c r="D15" s="26" t="s">
        <v>176</v>
      </c>
      <c r="E15" s="26"/>
      <c r="F15" s="26"/>
      <c r="G15" s="26" t="s">
        <v>176</v>
      </c>
      <c r="H15" s="26"/>
      <c r="I15" s="26" t="s">
        <v>176</v>
      </c>
      <c r="J15" s="26"/>
      <c r="K15" s="26"/>
      <c r="L15" s="26" t="s">
        <v>176</v>
      </c>
      <c r="M15" s="94"/>
      <c r="N15" s="95">
        <f t="shared" si="2"/>
        <v>0.625</v>
      </c>
    </row>
    <row r="16" spans="1:73" ht="16" thickBot="1" x14ac:dyDescent="0.4">
      <c r="A16" s="23" t="s">
        <v>4</v>
      </c>
      <c r="B16" s="26" t="s">
        <v>176</v>
      </c>
      <c r="C16" s="26"/>
      <c r="D16" s="26"/>
      <c r="E16" s="26"/>
      <c r="F16" s="26"/>
      <c r="G16" s="26"/>
      <c r="H16" s="26"/>
      <c r="I16" s="26" t="s">
        <v>176</v>
      </c>
      <c r="J16" s="26"/>
      <c r="K16" s="26" t="s">
        <v>176</v>
      </c>
      <c r="L16" s="26"/>
      <c r="M16" s="94"/>
      <c r="N16" s="95">
        <f t="shared" si="2"/>
        <v>0.375</v>
      </c>
    </row>
    <row r="17" spans="1:14" ht="16" thickBot="1" x14ac:dyDescent="0.4">
      <c r="A17" s="23" t="s">
        <v>78</v>
      </c>
      <c r="B17" s="26" t="s">
        <v>176</v>
      </c>
      <c r="C17" s="26" t="s">
        <v>176</v>
      </c>
      <c r="D17" s="26" t="s">
        <v>176</v>
      </c>
      <c r="E17" s="27"/>
      <c r="F17" s="27"/>
      <c r="G17" s="26"/>
      <c r="H17" s="26"/>
      <c r="I17" s="26" t="s">
        <v>176</v>
      </c>
      <c r="J17" s="26"/>
      <c r="K17" s="26" t="s">
        <v>176</v>
      </c>
      <c r="L17" s="26"/>
      <c r="M17" s="94"/>
      <c r="N17" s="95">
        <f t="shared" si="2"/>
        <v>0.625</v>
      </c>
    </row>
    <row r="18" spans="1:14" ht="16" thickBot="1" x14ac:dyDescent="0.4">
      <c r="A18" s="23" t="s">
        <v>62</v>
      </c>
      <c r="B18" s="26" t="s">
        <v>176</v>
      </c>
      <c r="C18" s="26" t="s">
        <v>176</v>
      </c>
      <c r="D18" s="26"/>
      <c r="E18" s="27"/>
      <c r="F18" s="26" t="s">
        <v>176</v>
      </c>
      <c r="G18" s="26"/>
      <c r="H18" s="26"/>
      <c r="I18" s="26" t="s">
        <v>176</v>
      </c>
      <c r="J18" s="26"/>
      <c r="K18" s="26"/>
      <c r="L18" s="26"/>
      <c r="M18" s="94"/>
      <c r="N18" s="95">
        <f t="shared" si="2"/>
        <v>0.5</v>
      </c>
    </row>
    <row r="19" spans="1:14" ht="16" thickBot="1" x14ac:dyDescent="0.4">
      <c r="A19" s="23" t="s">
        <v>5</v>
      </c>
      <c r="B19" s="26" t="s">
        <v>176</v>
      </c>
      <c r="C19" s="26" t="s">
        <v>176</v>
      </c>
      <c r="D19" s="26" t="s">
        <v>176</v>
      </c>
      <c r="E19" s="27"/>
      <c r="F19" s="27" t="s">
        <v>176</v>
      </c>
      <c r="G19" s="26"/>
      <c r="H19" s="26"/>
      <c r="I19" s="26"/>
      <c r="J19" s="26"/>
      <c r="K19" s="26" t="s">
        <v>176</v>
      </c>
      <c r="L19" s="26" t="s">
        <v>176</v>
      </c>
      <c r="M19" s="94"/>
      <c r="N19" s="95">
        <f t="shared" si="2"/>
        <v>0.75</v>
      </c>
    </row>
    <row r="20" spans="1:14" ht="15.5" x14ac:dyDescent="0.35">
      <c r="A20" s="23" t="s">
        <v>79</v>
      </c>
      <c r="B20" s="26"/>
      <c r="C20" s="26" t="s">
        <v>176</v>
      </c>
      <c r="D20" s="26" t="s">
        <v>176</v>
      </c>
      <c r="E20" s="27"/>
      <c r="F20" s="27" t="s">
        <v>176</v>
      </c>
      <c r="G20" s="26"/>
      <c r="H20" s="26"/>
      <c r="I20" s="26"/>
      <c r="J20" s="26"/>
      <c r="K20" s="26" t="s">
        <v>176</v>
      </c>
      <c r="L20" s="26" t="s">
        <v>176</v>
      </c>
      <c r="M20" s="94"/>
      <c r="N20" s="95">
        <f t="shared" si="2"/>
        <v>0.625</v>
      </c>
    </row>
    <row r="21" spans="1:14" ht="15.5" x14ac:dyDescent="0.35">
      <c r="A21" s="120" t="s">
        <v>153</v>
      </c>
      <c r="B21" s="125" t="s">
        <v>176</v>
      </c>
      <c r="C21" s="101" t="s">
        <v>176</v>
      </c>
      <c r="D21" s="101" t="s">
        <v>176</v>
      </c>
      <c r="E21" s="58"/>
      <c r="F21" s="101" t="s">
        <v>176</v>
      </c>
      <c r="G21" s="101" t="s">
        <v>176</v>
      </c>
      <c r="H21" s="58"/>
      <c r="I21" s="26" t="s">
        <v>176</v>
      </c>
      <c r="J21" s="100"/>
      <c r="K21" s="100"/>
      <c r="L21" s="100" t="s">
        <v>176</v>
      </c>
      <c r="M21" s="28"/>
      <c r="N21" s="95">
        <f t="shared" si="2"/>
        <v>0.875</v>
      </c>
    </row>
    <row r="22" spans="1:14" ht="16" thickBot="1" x14ac:dyDescent="0.4">
      <c r="A22" s="121" t="s">
        <v>155</v>
      </c>
      <c r="B22" s="126" t="s">
        <v>176</v>
      </c>
      <c r="C22" s="26" t="s">
        <v>176</v>
      </c>
      <c r="D22" s="26" t="s">
        <v>176</v>
      </c>
      <c r="E22" s="26"/>
      <c r="F22" s="26" t="s">
        <v>176</v>
      </c>
      <c r="G22" s="26" t="s">
        <v>176</v>
      </c>
      <c r="H22" s="26"/>
      <c r="I22" s="101" t="s">
        <v>176</v>
      </c>
      <c r="J22" s="101"/>
      <c r="K22" s="101"/>
      <c r="L22" s="101" t="s">
        <v>176</v>
      </c>
      <c r="M22" s="127"/>
      <c r="N22" s="95">
        <f t="shared" si="2"/>
        <v>0.875</v>
      </c>
    </row>
    <row r="23" spans="1:14" ht="16" thickBot="1" x14ac:dyDescent="0.4">
      <c r="A23" s="23" t="s">
        <v>6</v>
      </c>
      <c r="B23" s="26"/>
      <c r="C23" s="26"/>
      <c r="D23" s="26" t="s">
        <v>176</v>
      </c>
      <c r="E23" s="27"/>
      <c r="F23" s="27"/>
      <c r="G23" s="26"/>
      <c r="H23" s="26"/>
      <c r="I23" s="26" t="s">
        <v>176</v>
      </c>
      <c r="J23" s="26"/>
      <c r="K23" s="26"/>
      <c r="L23" s="26"/>
      <c r="M23" s="94"/>
      <c r="N23" s="95">
        <f t="shared" si="2"/>
        <v>0.25</v>
      </c>
    </row>
    <row r="24" spans="1:14" ht="16" thickBot="1" x14ac:dyDescent="0.4">
      <c r="A24" s="23" t="s">
        <v>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94"/>
      <c r="N24" s="95">
        <f t="shared" si="2"/>
        <v>0</v>
      </c>
    </row>
    <row r="25" spans="1:14" ht="16" thickBot="1" x14ac:dyDescent="0.4">
      <c r="A25" s="23" t="s">
        <v>8</v>
      </c>
      <c r="B25" s="26" t="s">
        <v>176</v>
      </c>
      <c r="C25" s="26" t="s">
        <v>176</v>
      </c>
      <c r="D25" s="26"/>
      <c r="E25" s="27"/>
      <c r="F25" s="27" t="s">
        <v>176</v>
      </c>
      <c r="G25" s="26"/>
      <c r="H25" s="26"/>
      <c r="I25" s="26" t="s">
        <v>176</v>
      </c>
      <c r="J25" s="26"/>
      <c r="K25" s="26"/>
      <c r="L25" s="26" t="s">
        <v>176</v>
      </c>
      <c r="M25" s="94"/>
      <c r="N25" s="95">
        <f t="shared" si="2"/>
        <v>0.625</v>
      </c>
    </row>
    <row r="26" spans="1:14" ht="16" thickBot="1" x14ac:dyDescent="0.4">
      <c r="A26" s="23" t="s">
        <v>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94"/>
      <c r="N26" s="95">
        <f t="shared" si="2"/>
        <v>0</v>
      </c>
    </row>
    <row r="27" spans="1:14" ht="16" thickBot="1" x14ac:dyDescent="0.4">
      <c r="A27" s="23" t="s">
        <v>10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94"/>
      <c r="N27" s="95">
        <f t="shared" si="2"/>
        <v>0</v>
      </c>
    </row>
    <row r="28" spans="1:14" ht="16" thickBot="1" x14ac:dyDescent="0.4">
      <c r="A28" s="23" t="s">
        <v>11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94"/>
      <c r="N28" s="95">
        <f t="shared" si="2"/>
        <v>0</v>
      </c>
    </row>
    <row r="29" spans="1:14" ht="16" thickBot="1" x14ac:dyDescent="0.4">
      <c r="A29" s="23" t="s">
        <v>12</v>
      </c>
      <c r="B29" s="26"/>
      <c r="C29" s="26"/>
      <c r="D29" s="26" t="s">
        <v>176</v>
      </c>
      <c r="E29" s="27"/>
      <c r="F29" s="26"/>
      <c r="G29" s="26"/>
      <c r="H29" s="26"/>
      <c r="I29" s="26"/>
      <c r="J29" s="26"/>
      <c r="K29" s="26"/>
      <c r="L29" s="26" t="s">
        <v>176</v>
      </c>
      <c r="M29" s="94"/>
      <c r="N29" s="95">
        <f t="shared" si="2"/>
        <v>0.25</v>
      </c>
    </row>
    <row r="30" spans="1:14" ht="16" thickBot="1" x14ac:dyDescent="0.4">
      <c r="A30" s="23" t="s">
        <v>13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94"/>
      <c r="N30" s="95">
        <f t="shared" si="2"/>
        <v>0</v>
      </c>
    </row>
    <row r="31" spans="1:14" ht="16" thickBot="1" x14ac:dyDescent="0.4">
      <c r="A31" s="23" t="s">
        <v>14</v>
      </c>
      <c r="B31" s="26" t="s">
        <v>176</v>
      </c>
      <c r="C31" s="26" t="s">
        <v>176</v>
      </c>
      <c r="D31" s="26" t="s">
        <v>176</v>
      </c>
      <c r="E31" s="27"/>
      <c r="F31" s="27" t="s">
        <v>176</v>
      </c>
      <c r="G31" s="26"/>
      <c r="H31" s="26"/>
      <c r="I31" s="26" t="s">
        <v>176</v>
      </c>
      <c r="J31" s="26"/>
      <c r="K31" s="26" t="s">
        <v>176</v>
      </c>
      <c r="L31" s="26" t="s">
        <v>176</v>
      </c>
      <c r="M31" s="94"/>
      <c r="N31" s="95">
        <f t="shared" si="2"/>
        <v>0.875</v>
      </c>
    </row>
    <row r="32" spans="1:14" ht="16" thickBot="1" x14ac:dyDescent="0.4">
      <c r="A32" s="23" t="s">
        <v>15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94"/>
      <c r="N32" s="95">
        <f t="shared" si="2"/>
        <v>0</v>
      </c>
    </row>
    <row r="33" spans="1:14" ht="16" thickBot="1" x14ac:dyDescent="0.4">
      <c r="A33" s="23" t="s">
        <v>16</v>
      </c>
      <c r="B33" s="26" t="s">
        <v>176</v>
      </c>
      <c r="C33" s="26"/>
      <c r="D33" s="26" t="s">
        <v>176</v>
      </c>
      <c r="E33" s="26"/>
      <c r="F33" s="26" t="s">
        <v>176</v>
      </c>
      <c r="G33" s="26"/>
      <c r="H33" s="26"/>
      <c r="I33" s="26" t="s">
        <v>176</v>
      </c>
      <c r="J33" s="26"/>
      <c r="K33" s="26" t="s">
        <v>176</v>
      </c>
      <c r="L33" s="26" t="s">
        <v>176</v>
      </c>
      <c r="M33" s="94"/>
      <c r="N33" s="95">
        <f t="shared" si="2"/>
        <v>0.75</v>
      </c>
    </row>
    <row r="34" spans="1:14" ht="16" thickBot="1" x14ac:dyDescent="0.4">
      <c r="A34" s="23" t="s">
        <v>63</v>
      </c>
      <c r="B34" s="26"/>
      <c r="C34" s="26"/>
      <c r="D34" s="26"/>
      <c r="E34" s="26"/>
      <c r="F34" s="26"/>
      <c r="G34" s="26"/>
      <c r="H34" s="26"/>
      <c r="I34" s="26" t="s">
        <v>176</v>
      </c>
      <c r="J34" s="26"/>
      <c r="K34" s="26" t="s">
        <v>176</v>
      </c>
      <c r="L34" s="26"/>
      <c r="M34" s="94"/>
      <c r="N34" s="95">
        <f t="shared" si="2"/>
        <v>0.25</v>
      </c>
    </row>
    <row r="35" spans="1:14" ht="16" thickBot="1" x14ac:dyDescent="0.4">
      <c r="A35" s="23" t="s">
        <v>17</v>
      </c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6"/>
      <c r="M35" s="94"/>
      <c r="N35" s="95">
        <f t="shared" si="2"/>
        <v>0</v>
      </c>
    </row>
    <row r="36" spans="1:14" ht="16" thickBot="1" x14ac:dyDescent="0.4">
      <c r="A36" s="23" t="s">
        <v>20</v>
      </c>
      <c r="B36" s="26" t="s">
        <v>176</v>
      </c>
      <c r="C36" s="26" t="s">
        <v>176</v>
      </c>
      <c r="D36" s="26"/>
      <c r="E36" s="26"/>
      <c r="F36" s="27"/>
      <c r="G36" s="26" t="s">
        <v>176</v>
      </c>
      <c r="H36" s="26"/>
      <c r="I36" s="26"/>
      <c r="J36" s="26"/>
      <c r="K36" s="26" t="s">
        <v>176</v>
      </c>
      <c r="L36" s="26" t="s">
        <v>176</v>
      </c>
      <c r="M36" s="94"/>
      <c r="N36" s="95">
        <f t="shared" si="2"/>
        <v>0.625</v>
      </c>
    </row>
    <row r="37" spans="1:14" ht="16" thickBot="1" x14ac:dyDescent="0.4">
      <c r="A37" s="23" t="s">
        <v>21</v>
      </c>
      <c r="B37" s="26" t="s">
        <v>176</v>
      </c>
      <c r="C37" s="26" t="s">
        <v>176</v>
      </c>
      <c r="D37" s="26"/>
      <c r="E37" s="27"/>
      <c r="F37" s="26" t="s">
        <v>176</v>
      </c>
      <c r="G37" s="26" t="s">
        <v>176</v>
      </c>
      <c r="H37" s="26"/>
      <c r="I37" s="26"/>
      <c r="J37" s="26"/>
      <c r="K37" s="26" t="s">
        <v>176</v>
      </c>
      <c r="L37" s="26" t="s">
        <v>176</v>
      </c>
      <c r="M37" s="94"/>
      <c r="N37" s="95">
        <f t="shared" si="2"/>
        <v>0.75</v>
      </c>
    </row>
    <row r="38" spans="1:14" ht="16" thickBot="1" x14ac:dyDescent="0.4">
      <c r="A38" s="23" t="s">
        <v>22</v>
      </c>
      <c r="B38" s="26"/>
      <c r="C38" s="26" t="s">
        <v>176</v>
      </c>
      <c r="D38" s="26" t="s">
        <v>176</v>
      </c>
      <c r="E38" s="26"/>
      <c r="F38" s="27"/>
      <c r="G38" s="26"/>
      <c r="H38" s="26"/>
      <c r="I38" s="26" t="s">
        <v>176</v>
      </c>
      <c r="J38" s="26"/>
      <c r="K38" s="26" t="s">
        <v>176</v>
      </c>
      <c r="L38" s="26"/>
      <c r="M38" s="94"/>
      <c r="N38" s="95">
        <f t="shared" si="2"/>
        <v>0.5</v>
      </c>
    </row>
    <row r="39" spans="1:14" ht="16" thickBot="1" x14ac:dyDescent="0.4">
      <c r="A39" s="23" t="s">
        <v>80</v>
      </c>
      <c r="B39" s="26"/>
      <c r="C39" s="26"/>
      <c r="D39" s="26"/>
      <c r="E39" s="26"/>
      <c r="F39" s="27"/>
      <c r="G39" s="26"/>
      <c r="H39" s="26"/>
      <c r="I39" s="26"/>
      <c r="J39" s="26"/>
      <c r="K39" s="26"/>
      <c r="L39" s="26"/>
      <c r="M39" s="94"/>
      <c r="N39" s="95">
        <f t="shared" si="2"/>
        <v>0</v>
      </c>
    </row>
    <row r="40" spans="1:14" ht="16" thickBot="1" x14ac:dyDescent="0.4">
      <c r="A40" s="23" t="s">
        <v>74</v>
      </c>
      <c r="B40" s="26" t="s">
        <v>176</v>
      </c>
      <c r="C40" s="26"/>
      <c r="D40" s="26" t="s">
        <v>176</v>
      </c>
      <c r="E40" s="27"/>
      <c r="F40" s="27" t="s">
        <v>176</v>
      </c>
      <c r="G40" s="26" t="s">
        <v>176</v>
      </c>
      <c r="H40" s="26"/>
      <c r="I40" s="26" t="s">
        <v>176</v>
      </c>
      <c r="J40" s="26"/>
      <c r="K40" s="26" t="s">
        <v>176</v>
      </c>
      <c r="L40" s="26" t="s">
        <v>176</v>
      </c>
      <c r="M40" s="94"/>
      <c r="N40" s="95">
        <f t="shared" si="2"/>
        <v>0.875</v>
      </c>
    </row>
    <row r="41" spans="1:14" ht="16" thickBot="1" x14ac:dyDescent="0.4">
      <c r="A41" s="23" t="s">
        <v>23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94"/>
      <c r="N41" s="95">
        <f t="shared" si="2"/>
        <v>0</v>
      </c>
    </row>
    <row r="42" spans="1:14" ht="16" thickBot="1" x14ac:dyDescent="0.4">
      <c r="A42" s="23" t="s">
        <v>93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94"/>
      <c r="N42" s="95">
        <f t="shared" si="2"/>
        <v>0</v>
      </c>
    </row>
    <row r="43" spans="1:14" ht="16" thickBot="1" x14ac:dyDescent="0.4">
      <c r="A43" s="23" t="s">
        <v>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94"/>
      <c r="N43" s="95">
        <f t="shared" si="2"/>
        <v>0</v>
      </c>
    </row>
    <row r="44" spans="1:14" ht="16" thickBot="1" x14ac:dyDescent="0.4">
      <c r="A44" s="23" t="s">
        <v>76</v>
      </c>
      <c r="B44" s="26" t="s">
        <v>176</v>
      </c>
      <c r="C44" s="26" t="s">
        <v>176</v>
      </c>
      <c r="D44" s="26"/>
      <c r="E44" s="27"/>
      <c r="F44" s="27" t="s">
        <v>176</v>
      </c>
      <c r="G44" s="26"/>
      <c r="H44" s="26"/>
      <c r="I44" s="26" t="s">
        <v>176</v>
      </c>
      <c r="J44" s="26"/>
      <c r="K44" s="26"/>
      <c r="L44" s="26"/>
      <c r="M44" s="94"/>
      <c r="N44" s="95">
        <f t="shared" si="2"/>
        <v>0.5</v>
      </c>
    </row>
    <row r="45" spans="1:14" ht="15.5" x14ac:dyDescent="0.35">
      <c r="A45" s="23" t="s">
        <v>81</v>
      </c>
      <c r="B45" s="26"/>
      <c r="C45" s="26" t="s">
        <v>176</v>
      </c>
      <c r="D45" s="26"/>
      <c r="E45" s="27"/>
      <c r="F45" s="27" t="s">
        <v>176</v>
      </c>
      <c r="G45" s="26"/>
      <c r="H45" s="26"/>
      <c r="I45" s="26"/>
      <c r="J45" s="26"/>
      <c r="K45" s="26"/>
      <c r="L45" s="26"/>
      <c r="M45" s="94"/>
      <c r="N45" s="95">
        <f t="shared" si="2"/>
        <v>0.25</v>
      </c>
    </row>
    <row r="46" spans="1:14" ht="16" thickBot="1" x14ac:dyDescent="0.4">
      <c r="A46" s="120" t="s">
        <v>149</v>
      </c>
      <c r="B46" s="126" t="s">
        <v>176</v>
      </c>
      <c r="C46" s="26" t="s">
        <v>176</v>
      </c>
      <c r="D46" s="26"/>
      <c r="E46" s="26"/>
      <c r="F46" s="26" t="s">
        <v>176</v>
      </c>
      <c r="G46" s="26"/>
      <c r="H46" s="26"/>
      <c r="I46" s="26" t="s">
        <v>176</v>
      </c>
      <c r="J46" s="26"/>
      <c r="K46" s="26"/>
      <c r="L46" s="26" t="s">
        <v>176</v>
      </c>
      <c r="M46" s="28"/>
      <c r="N46" s="95">
        <f t="shared" si="2"/>
        <v>0.625</v>
      </c>
    </row>
    <row r="47" spans="1:14" ht="16" thickBot="1" x14ac:dyDescent="0.4">
      <c r="A47" s="23" t="s">
        <v>64</v>
      </c>
      <c r="B47" s="26" t="s">
        <v>176</v>
      </c>
      <c r="C47" s="26" t="s">
        <v>176</v>
      </c>
      <c r="D47" s="26" t="s">
        <v>176</v>
      </c>
      <c r="E47" s="27"/>
      <c r="F47" s="27" t="s">
        <v>176</v>
      </c>
      <c r="G47" s="26" t="s">
        <v>176</v>
      </c>
      <c r="H47" s="26"/>
      <c r="I47" s="26" t="s">
        <v>176</v>
      </c>
      <c r="J47" s="26"/>
      <c r="K47" s="26"/>
      <c r="L47" s="26" t="s">
        <v>176</v>
      </c>
      <c r="M47" s="94"/>
      <c r="N47" s="95">
        <f t="shared" si="2"/>
        <v>0.875</v>
      </c>
    </row>
    <row r="48" spans="1:14" ht="16" thickBot="1" x14ac:dyDescent="0.4">
      <c r="A48" s="23" t="s">
        <v>25</v>
      </c>
      <c r="B48" s="26" t="s">
        <v>176</v>
      </c>
      <c r="C48" s="26" t="s">
        <v>176</v>
      </c>
      <c r="D48" s="26"/>
      <c r="E48" s="27"/>
      <c r="F48" s="27" t="s">
        <v>176</v>
      </c>
      <c r="G48" s="26"/>
      <c r="H48" s="26"/>
      <c r="I48" s="26" t="s">
        <v>176</v>
      </c>
      <c r="J48" s="26"/>
      <c r="K48" s="26"/>
      <c r="L48" s="26" t="s">
        <v>176</v>
      </c>
      <c r="M48" s="94"/>
      <c r="N48" s="95">
        <f t="shared" si="2"/>
        <v>0.625</v>
      </c>
    </row>
    <row r="49" spans="1:14" ht="16" thickBot="1" x14ac:dyDescent="0.4">
      <c r="A49" s="23" t="s">
        <v>26</v>
      </c>
      <c r="B49" s="26" t="s">
        <v>176</v>
      </c>
      <c r="C49" s="26" t="s">
        <v>176</v>
      </c>
      <c r="D49" s="26"/>
      <c r="E49" s="26"/>
      <c r="F49" s="27" t="s">
        <v>176</v>
      </c>
      <c r="G49" s="26"/>
      <c r="H49" s="26"/>
      <c r="I49" s="26" t="s">
        <v>176</v>
      </c>
      <c r="J49" s="26"/>
      <c r="K49" s="26"/>
      <c r="L49" s="26"/>
      <c r="M49" s="94"/>
      <c r="N49" s="95">
        <f t="shared" si="2"/>
        <v>0.5</v>
      </c>
    </row>
    <row r="50" spans="1:14" ht="16" thickBot="1" x14ac:dyDescent="0.4">
      <c r="A50" s="23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94"/>
      <c r="N50" s="95">
        <f t="shared" si="2"/>
        <v>0</v>
      </c>
    </row>
    <row r="51" spans="1:14" ht="16" thickBot="1" x14ac:dyDescent="0.4">
      <c r="A51" s="23" t="s">
        <v>28</v>
      </c>
      <c r="B51" s="26" t="s">
        <v>176</v>
      </c>
      <c r="C51" s="26" t="s">
        <v>176</v>
      </c>
      <c r="D51" s="26"/>
      <c r="E51" s="26"/>
      <c r="F51" s="26"/>
      <c r="G51" s="26"/>
      <c r="H51" s="26"/>
      <c r="I51" s="26"/>
      <c r="J51" s="26"/>
      <c r="K51" s="26"/>
      <c r="L51" s="26" t="s">
        <v>176</v>
      </c>
      <c r="M51" s="94"/>
      <c r="N51" s="95">
        <f t="shared" si="2"/>
        <v>0.375</v>
      </c>
    </row>
    <row r="52" spans="1:14" ht="16" thickBot="1" x14ac:dyDescent="0.4">
      <c r="A52" s="23" t="s">
        <v>29</v>
      </c>
      <c r="B52" s="26" t="s">
        <v>176</v>
      </c>
      <c r="C52" s="26" t="s">
        <v>176</v>
      </c>
      <c r="D52" s="26" t="s">
        <v>176</v>
      </c>
      <c r="E52" s="27"/>
      <c r="F52" s="27" t="s">
        <v>176</v>
      </c>
      <c r="G52" s="26" t="s">
        <v>176</v>
      </c>
      <c r="H52" s="26"/>
      <c r="I52" s="26" t="s">
        <v>176</v>
      </c>
      <c r="J52" s="26"/>
      <c r="K52" s="26"/>
      <c r="L52" s="26" t="s">
        <v>176</v>
      </c>
      <c r="M52" s="94"/>
      <c r="N52" s="95">
        <f t="shared" si="2"/>
        <v>0.875</v>
      </c>
    </row>
    <row r="53" spans="1:14" ht="16" thickBot="1" x14ac:dyDescent="0.4">
      <c r="A53" s="23" t="s">
        <v>30</v>
      </c>
      <c r="B53" s="26"/>
      <c r="C53" s="26"/>
      <c r="D53" s="26" t="s">
        <v>176</v>
      </c>
      <c r="E53" s="26"/>
      <c r="F53" s="27" t="s">
        <v>176</v>
      </c>
      <c r="G53" s="26" t="s">
        <v>176</v>
      </c>
      <c r="H53" s="26"/>
      <c r="I53" s="26" t="s">
        <v>176</v>
      </c>
      <c r="J53" s="26"/>
      <c r="K53" s="26"/>
      <c r="L53" s="26"/>
      <c r="M53" s="94"/>
      <c r="N53" s="95">
        <f t="shared" si="2"/>
        <v>0.5</v>
      </c>
    </row>
    <row r="54" spans="1:14" ht="16" thickBot="1" x14ac:dyDescent="0.4">
      <c r="A54" s="23" t="s">
        <v>82</v>
      </c>
      <c r="B54" s="26"/>
      <c r="C54" s="26" t="s">
        <v>176</v>
      </c>
      <c r="D54" s="26" t="s">
        <v>176</v>
      </c>
      <c r="E54" s="27"/>
      <c r="F54" s="27" t="s">
        <v>176</v>
      </c>
      <c r="G54" s="26" t="s">
        <v>176</v>
      </c>
      <c r="H54" s="26"/>
      <c r="I54" s="26" t="s">
        <v>176</v>
      </c>
      <c r="J54" s="26"/>
      <c r="K54" s="26" t="s">
        <v>176</v>
      </c>
      <c r="L54" s="26" t="s">
        <v>176</v>
      </c>
      <c r="M54" s="94"/>
      <c r="N54" s="95">
        <f t="shared" si="2"/>
        <v>0.875</v>
      </c>
    </row>
    <row r="55" spans="1:14" ht="16" thickBot="1" x14ac:dyDescent="0.4">
      <c r="A55" s="23" t="s">
        <v>65</v>
      </c>
      <c r="B55" s="26" t="s">
        <v>176</v>
      </c>
      <c r="C55" s="26" t="s">
        <v>176</v>
      </c>
      <c r="D55" s="26"/>
      <c r="E55" s="26"/>
      <c r="F55" s="27" t="s">
        <v>176</v>
      </c>
      <c r="G55" s="26" t="s">
        <v>176</v>
      </c>
      <c r="H55" s="26"/>
      <c r="I55" s="26" t="s">
        <v>176</v>
      </c>
      <c r="J55" s="26"/>
      <c r="K55" s="26" t="s">
        <v>176</v>
      </c>
      <c r="L55" s="26"/>
      <c r="M55" s="94"/>
      <c r="N55" s="95">
        <f t="shared" si="2"/>
        <v>0.75</v>
      </c>
    </row>
    <row r="56" spans="1:14" ht="16" thickBot="1" x14ac:dyDescent="0.4">
      <c r="A56" s="23" t="s">
        <v>95</v>
      </c>
      <c r="B56" s="26"/>
      <c r="C56" s="26" t="s">
        <v>176</v>
      </c>
      <c r="D56" s="26"/>
      <c r="E56" s="26"/>
      <c r="F56" s="26"/>
      <c r="G56" s="26"/>
      <c r="H56" s="26"/>
      <c r="I56" s="26"/>
      <c r="J56" s="26"/>
      <c r="K56" s="26"/>
      <c r="L56" s="26"/>
      <c r="M56" s="94"/>
      <c r="N56" s="95">
        <f t="shared" si="2"/>
        <v>0.125</v>
      </c>
    </row>
    <row r="57" spans="1:14" ht="16" thickBot="1" x14ac:dyDescent="0.4">
      <c r="A57" s="23" t="s">
        <v>31</v>
      </c>
      <c r="B57" s="26"/>
      <c r="C57" s="26" t="s">
        <v>176</v>
      </c>
      <c r="D57" s="26"/>
      <c r="E57" s="27"/>
      <c r="F57" s="26" t="s">
        <v>176</v>
      </c>
      <c r="G57" s="26"/>
      <c r="H57" s="26"/>
      <c r="I57" s="26" t="s">
        <v>176</v>
      </c>
      <c r="J57" s="26"/>
      <c r="K57" s="26"/>
      <c r="L57" s="26" t="s">
        <v>176</v>
      </c>
      <c r="M57" s="94"/>
      <c r="N57" s="95">
        <f t="shared" si="2"/>
        <v>0.5</v>
      </c>
    </row>
    <row r="58" spans="1:14" ht="16" thickBot="1" x14ac:dyDescent="0.4">
      <c r="A58" s="23" t="s">
        <v>32</v>
      </c>
      <c r="B58" s="26" t="s">
        <v>176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94"/>
      <c r="N58" s="95">
        <f t="shared" si="2"/>
        <v>0.125</v>
      </c>
    </row>
    <row r="59" spans="1:14" ht="16" thickBot="1" x14ac:dyDescent="0.4">
      <c r="A59" s="23" t="s">
        <v>66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94"/>
      <c r="N59" s="95">
        <f t="shared" si="2"/>
        <v>0</v>
      </c>
    </row>
    <row r="60" spans="1:14" ht="16" thickBot="1" x14ac:dyDescent="0.4">
      <c r="A60" s="23" t="s">
        <v>83</v>
      </c>
      <c r="B60" s="26"/>
      <c r="C60" s="26" t="s">
        <v>176</v>
      </c>
      <c r="D60" s="26" t="s">
        <v>176</v>
      </c>
      <c r="E60" s="26"/>
      <c r="F60" s="27"/>
      <c r="G60" s="26"/>
      <c r="H60" s="26"/>
      <c r="I60" s="26"/>
      <c r="J60" s="26"/>
      <c r="K60" s="26"/>
      <c r="L60" s="26"/>
      <c r="M60" s="94"/>
      <c r="N60" s="95">
        <f t="shared" si="2"/>
        <v>0.25</v>
      </c>
    </row>
    <row r="61" spans="1:14" ht="16" thickBot="1" x14ac:dyDescent="0.4">
      <c r="A61" s="23" t="s">
        <v>33</v>
      </c>
      <c r="B61" s="26"/>
      <c r="C61" s="26" t="s">
        <v>176</v>
      </c>
      <c r="D61" s="26"/>
      <c r="E61" s="27"/>
      <c r="F61" s="26"/>
      <c r="G61" s="26"/>
      <c r="H61" s="26"/>
      <c r="I61" s="26"/>
      <c r="J61" s="26"/>
      <c r="K61" s="26"/>
      <c r="L61" s="26"/>
      <c r="M61" s="94"/>
      <c r="N61" s="95">
        <f t="shared" si="2"/>
        <v>0.125</v>
      </c>
    </row>
    <row r="62" spans="1:14" ht="16" thickBot="1" x14ac:dyDescent="0.4">
      <c r="A62" s="23" t="s">
        <v>34</v>
      </c>
      <c r="B62" s="26"/>
      <c r="C62" s="26"/>
      <c r="D62" s="26"/>
      <c r="E62" s="26"/>
      <c r="F62" s="26"/>
      <c r="G62" s="26"/>
      <c r="H62" s="26"/>
      <c r="I62" s="26" t="s">
        <v>176</v>
      </c>
      <c r="J62" s="26"/>
      <c r="K62" s="26"/>
      <c r="L62" s="26"/>
      <c r="M62" s="94"/>
      <c r="N62" s="95">
        <f t="shared" si="2"/>
        <v>0.125</v>
      </c>
    </row>
    <row r="63" spans="1:14" ht="16" thickBot="1" x14ac:dyDescent="0.4">
      <c r="A63" s="23" t="s">
        <v>35</v>
      </c>
      <c r="B63" s="26"/>
      <c r="C63" s="26"/>
      <c r="D63" s="26" t="s">
        <v>176</v>
      </c>
      <c r="E63" s="26"/>
      <c r="F63" s="26"/>
      <c r="G63" s="26"/>
      <c r="H63" s="26"/>
      <c r="I63" s="26"/>
      <c r="J63" s="26"/>
      <c r="K63" s="26"/>
      <c r="L63" s="26"/>
      <c r="M63" s="94"/>
      <c r="N63" s="95">
        <f t="shared" si="2"/>
        <v>0.125</v>
      </c>
    </row>
    <row r="64" spans="1:14" ht="16" thickBot="1" x14ac:dyDescent="0.4">
      <c r="A64" s="23" t="s">
        <v>36</v>
      </c>
      <c r="B64" s="26" t="s">
        <v>176</v>
      </c>
      <c r="C64" s="26" t="s">
        <v>176</v>
      </c>
      <c r="D64" s="26"/>
      <c r="E64" s="26"/>
      <c r="F64" s="27"/>
      <c r="G64" s="26"/>
      <c r="H64" s="26"/>
      <c r="I64" s="26" t="s">
        <v>176</v>
      </c>
      <c r="J64" s="26"/>
      <c r="K64" s="26" t="s">
        <v>176</v>
      </c>
      <c r="L64" s="26" t="s">
        <v>176</v>
      </c>
      <c r="M64" s="94"/>
      <c r="N64" s="95">
        <f t="shared" si="2"/>
        <v>0.625</v>
      </c>
    </row>
    <row r="65" spans="1:14" ht="16" thickBot="1" x14ac:dyDescent="0.4">
      <c r="A65" s="23" t="s">
        <v>37</v>
      </c>
      <c r="B65" s="26" t="s">
        <v>176</v>
      </c>
      <c r="C65" s="26" t="s">
        <v>176</v>
      </c>
      <c r="D65" s="26"/>
      <c r="E65" s="27"/>
      <c r="F65" s="26" t="s">
        <v>176</v>
      </c>
      <c r="G65" s="26" t="s">
        <v>176</v>
      </c>
      <c r="H65" s="26"/>
      <c r="I65" s="26" t="s">
        <v>176</v>
      </c>
      <c r="J65" s="26"/>
      <c r="K65" s="26"/>
      <c r="L65" s="26" t="s">
        <v>176</v>
      </c>
      <c r="M65" s="94"/>
      <c r="N65" s="95">
        <f t="shared" si="2"/>
        <v>0.75</v>
      </c>
    </row>
    <row r="66" spans="1:14" ht="16" thickBot="1" x14ac:dyDescent="0.4">
      <c r="A66" s="23" t="s">
        <v>38</v>
      </c>
      <c r="B66" s="29"/>
      <c r="C66" s="26"/>
      <c r="D66" s="26"/>
      <c r="E66" s="26"/>
      <c r="F66" s="26" t="s">
        <v>176</v>
      </c>
      <c r="G66" s="26"/>
      <c r="H66" s="26"/>
      <c r="I66" s="26"/>
      <c r="J66" s="26"/>
      <c r="K66" s="26"/>
      <c r="L66" s="26" t="s">
        <v>176</v>
      </c>
      <c r="M66" s="94"/>
      <c r="N66" s="95">
        <f t="shared" si="2"/>
        <v>0.25</v>
      </c>
    </row>
    <row r="67" spans="1:14" ht="16" thickBot="1" x14ac:dyDescent="0.4">
      <c r="A67" s="23" t="s">
        <v>39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94"/>
      <c r="N67" s="95">
        <f t="shared" si="2"/>
        <v>0</v>
      </c>
    </row>
    <row r="68" spans="1:14" ht="16" thickBot="1" x14ac:dyDescent="0.4">
      <c r="A68" s="23" t="s">
        <v>67</v>
      </c>
      <c r="B68" s="26" t="s">
        <v>176</v>
      </c>
      <c r="C68" s="26" t="s">
        <v>176</v>
      </c>
      <c r="D68" s="26"/>
      <c r="E68" s="26"/>
      <c r="F68" s="27"/>
      <c r="G68" s="26" t="s">
        <v>176</v>
      </c>
      <c r="H68" s="26"/>
      <c r="I68" s="26" t="s">
        <v>176</v>
      </c>
      <c r="J68" s="26"/>
      <c r="K68" s="26" t="s">
        <v>176</v>
      </c>
      <c r="L68" s="26"/>
      <c r="M68" s="94"/>
      <c r="N68" s="95">
        <f t="shared" si="2"/>
        <v>0.625</v>
      </c>
    </row>
    <row r="69" spans="1:14" ht="16" thickBot="1" x14ac:dyDescent="0.4">
      <c r="A69" s="23" t="s">
        <v>40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94"/>
      <c r="N69" s="95">
        <f t="shared" si="2"/>
        <v>0</v>
      </c>
    </row>
    <row r="70" spans="1:14" ht="16" thickBot="1" x14ac:dyDescent="0.4">
      <c r="A70" s="23" t="s">
        <v>41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94"/>
      <c r="N70" s="95">
        <f t="shared" si="2"/>
        <v>0</v>
      </c>
    </row>
    <row r="71" spans="1:14" ht="16" thickBot="1" x14ac:dyDescent="0.4">
      <c r="A71" s="23" t="s">
        <v>68</v>
      </c>
      <c r="B71" s="26"/>
      <c r="C71" s="26"/>
      <c r="D71" s="26"/>
      <c r="E71" s="26"/>
      <c r="F71" s="27"/>
      <c r="G71" s="26"/>
      <c r="H71" s="26"/>
      <c r="I71" s="26" t="s">
        <v>176</v>
      </c>
      <c r="J71" s="26"/>
      <c r="K71" s="26"/>
      <c r="L71" s="26"/>
      <c r="M71" s="94"/>
      <c r="N71" s="95">
        <f t="shared" si="2"/>
        <v>0.125</v>
      </c>
    </row>
    <row r="72" spans="1:14" ht="16" thickBot="1" x14ac:dyDescent="0.4">
      <c r="A72" s="23" t="s">
        <v>42</v>
      </c>
      <c r="B72" s="26" t="s">
        <v>176</v>
      </c>
      <c r="C72" s="26" t="s">
        <v>176</v>
      </c>
      <c r="D72" s="26" t="s">
        <v>176</v>
      </c>
      <c r="E72" s="27"/>
      <c r="F72" s="27" t="s">
        <v>176</v>
      </c>
      <c r="G72" s="26" t="s">
        <v>176</v>
      </c>
      <c r="H72" s="26"/>
      <c r="I72" s="26" t="s">
        <v>176</v>
      </c>
      <c r="J72" s="26"/>
      <c r="K72" s="26" t="s">
        <v>176</v>
      </c>
      <c r="L72" s="26" t="s">
        <v>176</v>
      </c>
      <c r="M72" s="94"/>
      <c r="N72" s="95">
        <f t="shared" si="2"/>
        <v>1</v>
      </c>
    </row>
    <row r="73" spans="1:14" ht="16" thickBot="1" x14ac:dyDescent="0.4">
      <c r="A73" s="23" t="s">
        <v>43</v>
      </c>
      <c r="B73" s="26"/>
      <c r="C73" s="26"/>
      <c r="D73" s="26"/>
      <c r="E73" s="27"/>
      <c r="F73" s="26"/>
      <c r="G73" s="26"/>
      <c r="H73" s="26"/>
      <c r="I73" s="26"/>
      <c r="J73" s="26"/>
      <c r="K73" s="26"/>
      <c r="L73" s="26"/>
      <c r="M73" s="94"/>
      <c r="N73" s="95">
        <f t="shared" si="2"/>
        <v>0</v>
      </c>
    </row>
    <row r="74" spans="1:14" ht="16" thickBot="1" x14ac:dyDescent="0.4">
      <c r="A74" s="23" t="s">
        <v>44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94"/>
      <c r="N74" s="95">
        <f t="shared" ref="N74:N102" si="3">COUNTA(B74:M74)/$N$3</f>
        <v>0</v>
      </c>
    </row>
    <row r="75" spans="1:14" ht="16" thickBot="1" x14ac:dyDescent="0.4">
      <c r="A75" s="23" t="s">
        <v>69</v>
      </c>
      <c r="B75" s="26" t="s">
        <v>176</v>
      </c>
      <c r="C75" s="26"/>
      <c r="D75" s="26"/>
      <c r="E75" s="27"/>
      <c r="F75" s="27" t="s">
        <v>176</v>
      </c>
      <c r="G75" s="26" t="s">
        <v>176</v>
      </c>
      <c r="H75" s="26"/>
      <c r="I75" s="26" t="s">
        <v>176</v>
      </c>
      <c r="J75" s="26"/>
      <c r="K75" s="26"/>
      <c r="L75" s="26" t="s">
        <v>176</v>
      </c>
      <c r="M75" s="94"/>
      <c r="N75" s="95">
        <f t="shared" si="3"/>
        <v>0.625</v>
      </c>
    </row>
    <row r="76" spans="1:14" ht="16" thickBot="1" x14ac:dyDescent="0.4">
      <c r="A76" s="23" t="s">
        <v>84</v>
      </c>
      <c r="B76" s="26" t="s">
        <v>176</v>
      </c>
      <c r="C76" s="26" t="s">
        <v>176</v>
      </c>
      <c r="D76" s="26"/>
      <c r="E76" s="27"/>
      <c r="F76" s="27" t="s">
        <v>176</v>
      </c>
      <c r="G76" s="26" t="s">
        <v>176</v>
      </c>
      <c r="H76" s="26"/>
      <c r="I76" s="26"/>
      <c r="J76" s="26"/>
      <c r="K76" s="26"/>
      <c r="L76" s="26"/>
      <c r="M76" s="94"/>
      <c r="N76" s="95">
        <f t="shared" si="3"/>
        <v>0.5</v>
      </c>
    </row>
    <row r="77" spans="1:14" ht="16" thickBot="1" x14ac:dyDescent="0.4">
      <c r="A77" s="23" t="s">
        <v>45</v>
      </c>
      <c r="B77" s="26" t="s">
        <v>176</v>
      </c>
      <c r="C77" s="26"/>
      <c r="D77" s="26"/>
      <c r="E77" s="26"/>
      <c r="F77" s="26" t="s">
        <v>176</v>
      </c>
      <c r="G77" s="26"/>
      <c r="H77" s="26"/>
      <c r="I77" s="26"/>
      <c r="J77" s="26"/>
      <c r="K77" s="26"/>
      <c r="L77" s="26"/>
      <c r="M77" s="94"/>
      <c r="N77" s="95">
        <f t="shared" si="3"/>
        <v>0.25</v>
      </c>
    </row>
    <row r="78" spans="1:14" ht="16" thickBot="1" x14ac:dyDescent="0.4">
      <c r="A78" s="23" t="s">
        <v>70</v>
      </c>
      <c r="B78" s="29"/>
      <c r="C78" s="26"/>
      <c r="D78" s="26"/>
      <c r="E78" s="27"/>
      <c r="F78" s="26"/>
      <c r="G78" s="26"/>
      <c r="H78" s="26"/>
      <c r="I78" s="26"/>
      <c r="J78" s="26"/>
      <c r="K78" s="26" t="s">
        <v>176</v>
      </c>
      <c r="L78" s="26" t="s">
        <v>176</v>
      </c>
      <c r="M78" s="94"/>
      <c r="N78" s="95">
        <f t="shared" si="3"/>
        <v>0.25</v>
      </c>
    </row>
    <row r="79" spans="1:14" ht="16" thickBot="1" x14ac:dyDescent="0.4">
      <c r="A79" s="23" t="s">
        <v>85</v>
      </c>
      <c r="B79" s="26" t="s">
        <v>176</v>
      </c>
      <c r="C79" s="26"/>
      <c r="D79" s="26" t="s">
        <v>176</v>
      </c>
      <c r="E79" s="27"/>
      <c r="F79" s="27" t="s">
        <v>176</v>
      </c>
      <c r="G79" s="26" t="s">
        <v>176</v>
      </c>
      <c r="H79" s="26"/>
      <c r="I79" s="26"/>
      <c r="J79" s="26"/>
      <c r="K79" s="26"/>
      <c r="L79" s="26"/>
      <c r="M79" s="94"/>
      <c r="N79" s="95">
        <f t="shared" si="3"/>
        <v>0.5</v>
      </c>
    </row>
    <row r="80" spans="1:14" ht="16" thickBot="1" x14ac:dyDescent="0.4">
      <c r="A80" s="23" t="s">
        <v>46</v>
      </c>
      <c r="B80" s="26"/>
      <c r="C80" s="26" t="s">
        <v>176</v>
      </c>
      <c r="D80" s="26"/>
      <c r="E80" s="26"/>
      <c r="F80" s="26"/>
      <c r="G80" s="26" t="s">
        <v>176</v>
      </c>
      <c r="H80" s="26"/>
      <c r="I80" s="26" t="s">
        <v>176</v>
      </c>
      <c r="J80" s="26"/>
      <c r="K80" s="26" t="s">
        <v>176</v>
      </c>
      <c r="L80" s="26"/>
      <c r="M80" s="94"/>
      <c r="N80" s="95">
        <f t="shared" si="3"/>
        <v>0.5</v>
      </c>
    </row>
    <row r="81" spans="1:14" ht="16" thickBot="1" x14ac:dyDescent="0.4">
      <c r="A81" s="23" t="s">
        <v>47</v>
      </c>
      <c r="B81" s="26" t="s">
        <v>176</v>
      </c>
      <c r="C81" s="26" t="s">
        <v>176</v>
      </c>
      <c r="D81" s="26"/>
      <c r="E81" s="26"/>
      <c r="F81" s="27" t="s">
        <v>176</v>
      </c>
      <c r="G81" s="26"/>
      <c r="H81" s="26"/>
      <c r="I81" s="26" t="s">
        <v>176</v>
      </c>
      <c r="J81" s="26"/>
      <c r="K81" s="26"/>
      <c r="L81" s="26"/>
      <c r="M81" s="94"/>
      <c r="N81" s="95">
        <f t="shared" si="3"/>
        <v>0.5</v>
      </c>
    </row>
    <row r="82" spans="1:14" ht="16" thickBot="1" x14ac:dyDescent="0.4">
      <c r="A82" s="23" t="s">
        <v>48</v>
      </c>
      <c r="B82" s="26"/>
      <c r="C82" s="26" t="s">
        <v>176</v>
      </c>
      <c r="D82" s="26" t="s">
        <v>176</v>
      </c>
      <c r="E82" s="26"/>
      <c r="F82" s="26"/>
      <c r="G82" s="26"/>
      <c r="H82" s="26"/>
      <c r="I82" s="26" t="s">
        <v>176</v>
      </c>
      <c r="J82" s="26"/>
      <c r="K82" s="26"/>
      <c r="L82" s="26" t="s">
        <v>176</v>
      </c>
      <c r="M82" s="94"/>
      <c r="N82" s="95">
        <f t="shared" si="3"/>
        <v>0.5</v>
      </c>
    </row>
    <row r="83" spans="1:14" ht="16" thickBot="1" x14ac:dyDescent="0.4">
      <c r="A83" s="23" t="s">
        <v>49</v>
      </c>
      <c r="B83" s="26"/>
      <c r="C83" s="26" t="s">
        <v>176</v>
      </c>
      <c r="D83" s="26"/>
      <c r="E83" s="26"/>
      <c r="F83" s="26"/>
      <c r="G83" s="26"/>
      <c r="H83" s="26"/>
      <c r="I83" s="26"/>
      <c r="J83" s="26"/>
      <c r="K83" s="26" t="s">
        <v>176</v>
      </c>
      <c r="L83" s="26" t="s">
        <v>176</v>
      </c>
      <c r="M83" s="94"/>
      <c r="N83" s="95">
        <f t="shared" si="3"/>
        <v>0.375</v>
      </c>
    </row>
    <row r="84" spans="1:14" ht="16" thickBot="1" x14ac:dyDescent="0.4">
      <c r="A84" s="23" t="s">
        <v>86</v>
      </c>
      <c r="B84" s="26" t="s">
        <v>176</v>
      </c>
      <c r="C84" s="26" t="s">
        <v>176</v>
      </c>
      <c r="D84" s="26" t="s">
        <v>176</v>
      </c>
      <c r="E84" s="27"/>
      <c r="F84" s="27" t="s">
        <v>176</v>
      </c>
      <c r="G84" s="26"/>
      <c r="H84" s="26"/>
      <c r="I84" s="26"/>
      <c r="J84" s="26"/>
      <c r="K84" s="26" t="s">
        <v>176</v>
      </c>
      <c r="L84" s="26"/>
      <c r="M84" s="94"/>
      <c r="N84" s="95">
        <f t="shared" si="3"/>
        <v>0.625</v>
      </c>
    </row>
    <row r="85" spans="1:14" ht="16" thickBot="1" x14ac:dyDescent="0.4">
      <c r="A85" s="23" t="s">
        <v>71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94"/>
      <c r="N85" s="95">
        <f t="shared" si="3"/>
        <v>0</v>
      </c>
    </row>
    <row r="86" spans="1:14" ht="16" thickBot="1" x14ac:dyDescent="0.4">
      <c r="A86" s="23" t="s">
        <v>87</v>
      </c>
      <c r="B86" s="26" t="s">
        <v>176</v>
      </c>
      <c r="C86" s="26" t="s">
        <v>176</v>
      </c>
      <c r="D86" s="26" t="s">
        <v>176</v>
      </c>
      <c r="E86" s="27"/>
      <c r="F86" s="27" t="s">
        <v>176</v>
      </c>
      <c r="G86" s="26" t="s">
        <v>176</v>
      </c>
      <c r="H86" s="26"/>
      <c r="I86" s="26"/>
      <c r="J86" s="26"/>
      <c r="K86" s="26"/>
      <c r="L86" s="26" t="s">
        <v>176</v>
      </c>
      <c r="M86" s="94"/>
      <c r="N86" s="95">
        <f t="shared" si="3"/>
        <v>0.75</v>
      </c>
    </row>
    <row r="87" spans="1:14" ht="16" thickBot="1" x14ac:dyDescent="0.4">
      <c r="A87" s="23" t="s">
        <v>88</v>
      </c>
      <c r="B87" s="26" t="s">
        <v>176</v>
      </c>
      <c r="C87" s="26" t="s">
        <v>176</v>
      </c>
      <c r="D87" s="26" t="s">
        <v>176</v>
      </c>
      <c r="E87" s="27"/>
      <c r="F87" s="27" t="s">
        <v>176</v>
      </c>
      <c r="G87" s="26"/>
      <c r="H87" s="26"/>
      <c r="I87" s="26" t="s">
        <v>176</v>
      </c>
      <c r="J87" s="26"/>
      <c r="K87" s="26" t="s">
        <v>176</v>
      </c>
      <c r="L87" s="26"/>
      <c r="M87" s="94"/>
      <c r="N87" s="95">
        <f t="shared" si="3"/>
        <v>0.75</v>
      </c>
    </row>
    <row r="88" spans="1:14" ht="16" thickBot="1" x14ac:dyDescent="0.4">
      <c r="A88" s="23" t="s">
        <v>50</v>
      </c>
      <c r="B88" s="26" t="s">
        <v>176</v>
      </c>
      <c r="C88" s="26"/>
      <c r="D88" s="26"/>
      <c r="E88" s="27"/>
      <c r="F88" s="26"/>
      <c r="G88" s="26"/>
      <c r="H88" s="26"/>
      <c r="I88" s="26"/>
      <c r="J88" s="26"/>
      <c r="K88" s="26"/>
      <c r="L88" s="26" t="s">
        <v>176</v>
      </c>
      <c r="M88" s="94"/>
      <c r="N88" s="95">
        <f t="shared" si="3"/>
        <v>0.25</v>
      </c>
    </row>
    <row r="89" spans="1:14" ht="16" thickBot="1" x14ac:dyDescent="0.4">
      <c r="A89" s="23" t="s">
        <v>51</v>
      </c>
      <c r="B89" s="26" t="s">
        <v>176</v>
      </c>
      <c r="C89" s="26" t="s">
        <v>176</v>
      </c>
      <c r="D89" s="26" t="s">
        <v>176</v>
      </c>
      <c r="E89" s="27"/>
      <c r="F89" s="27" t="s">
        <v>176</v>
      </c>
      <c r="G89" s="26" t="s">
        <v>176</v>
      </c>
      <c r="H89" s="26"/>
      <c r="I89" s="26" t="s">
        <v>176</v>
      </c>
      <c r="J89" s="26"/>
      <c r="K89" s="26" t="s">
        <v>176</v>
      </c>
      <c r="L89" s="26" t="s">
        <v>176</v>
      </c>
      <c r="M89" s="94"/>
      <c r="N89" s="95">
        <f t="shared" si="3"/>
        <v>1</v>
      </c>
    </row>
    <row r="90" spans="1:14" ht="16" thickBot="1" x14ac:dyDescent="0.4">
      <c r="A90" s="23" t="s">
        <v>52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94"/>
      <c r="N90" s="95">
        <f t="shared" si="3"/>
        <v>0</v>
      </c>
    </row>
    <row r="91" spans="1:14" ht="16" thickBot="1" x14ac:dyDescent="0.4">
      <c r="A91" s="23" t="s">
        <v>54</v>
      </c>
      <c r="B91" s="26" t="s">
        <v>176</v>
      </c>
      <c r="C91" s="26"/>
      <c r="D91" s="26"/>
      <c r="E91" s="27"/>
      <c r="F91" s="26"/>
      <c r="G91" s="26"/>
      <c r="H91" s="26"/>
      <c r="I91" s="26"/>
      <c r="J91" s="26"/>
      <c r="K91" s="26"/>
      <c r="L91" s="26"/>
      <c r="M91" s="94"/>
      <c r="N91" s="95">
        <f t="shared" si="3"/>
        <v>0.125</v>
      </c>
    </row>
    <row r="92" spans="1:14" ht="16" thickBot="1" x14ac:dyDescent="0.4">
      <c r="A92" s="23" t="s">
        <v>55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94"/>
      <c r="N92" s="95">
        <f t="shared" si="3"/>
        <v>0</v>
      </c>
    </row>
    <row r="93" spans="1:14" ht="16" thickBot="1" x14ac:dyDescent="0.4">
      <c r="A93" s="23" t="s">
        <v>56</v>
      </c>
      <c r="B93" s="26"/>
      <c r="C93" s="26" t="s">
        <v>176</v>
      </c>
      <c r="D93" s="26" t="s">
        <v>176</v>
      </c>
      <c r="E93" s="27"/>
      <c r="F93" s="27"/>
      <c r="G93" s="26"/>
      <c r="H93" s="26"/>
      <c r="I93" s="26"/>
      <c r="J93" s="26"/>
      <c r="K93" s="26"/>
      <c r="L93" s="26" t="s">
        <v>176</v>
      </c>
      <c r="M93" s="94"/>
      <c r="N93" s="95">
        <f t="shared" si="3"/>
        <v>0.375</v>
      </c>
    </row>
    <row r="94" spans="1:14" ht="16" thickBot="1" x14ac:dyDescent="0.4">
      <c r="A94" s="23" t="s">
        <v>72</v>
      </c>
      <c r="B94" s="26"/>
      <c r="C94" s="26"/>
      <c r="D94" s="26"/>
      <c r="E94" s="26"/>
      <c r="F94" s="26"/>
      <c r="G94" s="26"/>
      <c r="H94" s="26"/>
      <c r="I94" s="26"/>
      <c r="J94" s="26"/>
      <c r="K94" s="26" t="s">
        <v>176</v>
      </c>
      <c r="L94" s="26"/>
      <c r="M94" s="94"/>
      <c r="N94" s="95">
        <f t="shared" si="3"/>
        <v>0.125</v>
      </c>
    </row>
    <row r="95" spans="1:14" ht="16" thickBot="1" x14ac:dyDescent="0.4">
      <c r="A95" s="23" t="s">
        <v>57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94"/>
      <c r="N95" s="95">
        <f t="shared" si="3"/>
        <v>0</v>
      </c>
    </row>
    <row r="96" spans="1:14" ht="16" thickBot="1" x14ac:dyDescent="0.4">
      <c r="A96" s="23" t="s">
        <v>89</v>
      </c>
      <c r="B96" s="26" t="s">
        <v>176</v>
      </c>
      <c r="C96" s="26" t="s">
        <v>176</v>
      </c>
      <c r="D96" s="26"/>
      <c r="E96" s="27"/>
      <c r="F96" s="26" t="s">
        <v>176</v>
      </c>
      <c r="G96" s="26" t="s">
        <v>176</v>
      </c>
      <c r="H96" s="26"/>
      <c r="I96" s="26" t="s">
        <v>176</v>
      </c>
      <c r="J96" s="26"/>
      <c r="K96" s="26" t="s">
        <v>176</v>
      </c>
      <c r="L96" s="26"/>
      <c r="M96" s="94"/>
      <c r="N96" s="95">
        <f t="shared" si="3"/>
        <v>0.75</v>
      </c>
    </row>
    <row r="97" spans="1:19" ht="16" thickBot="1" x14ac:dyDescent="0.4">
      <c r="A97" s="23" t="s">
        <v>90</v>
      </c>
      <c r="B97" s="26" t="s">
        <v>176</v>
      </c>
      <c r="C97" s="26"/>
      <c r="D97" s="26" t="s">
        <v>176</v>
      </c>
      <c r="E97" s="26"/>
      <c r="F97" s="27"/>
      <c r="G97" s="26"/>
      <c r="H97" s="26"/>
      <c r="I97" s="26"/>
      <c r="J97" s="26"/>
      <c r="K97" s="26"/>
      <c r="L97" s="26"/>
      <c r="M97" s="94"/>
      <c r="N97" s="95">
        <f t="shared" si="3"/>
        <v>0.25</v>
      </c>
    </row>
    <row r="98" spans="1:19" ht="16" thickBot="1" x14ac:dyDescent="0.4">
      <c r="A98" s="23" t="s">
        <v>58</v>
      </c>
      <c r="B98" s="26"/>
      <c r="C98" s="26" t="s">
        <v>176</v>
      </c>
      <c r="D98" s="26" t="s">
        <v>176</v>
      </c>
      <c r="E98" s="27"/>
      <c r="F98" s="27"/>
      <c r="G98" s="26" t="s">
        <v>176</v>
      </c>
      <c r="H98" s="26"/>
      <c r="I98" s="26" t="s">
        <v>176</v>
      </c>
      <c r="J98" s="26"/>
      <c r="K98" s="26"/>
      <c r="L98" s="26" t="s">
        <v>176</v>
      </c>
      <c r="M98" s="94"/>
      <c r="N98" s="95">
        <f t="shared" si="3"/>
        <v>0.625</v>
      </c>
    </row>
    <row r="99" spans="1:19" ht="16" thickBot="1" x14ac:dyDescent="0.4">
      <c r="A99" s="23" t="s">
        <v>59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94"/>
      <c r="N99" s="95">
        <f t="shared" si="3"/>
        <v>0</v>
      </c>
      <c r="Q99" s="9"/>
    </row>
    <row r="100" spans="1:19" ht="16" thickBot="1" x14ac:dyDescent="0.4">
      <c r="A100" s="23" t="s">
        <v>75</v>
      </c>
      <c r="B100" s="26"/>
      <c r="C100" s="26" t="s">
        <v>176</v>
      </c>
      <c r="D100" s="26"/>
      <c r="E100" s="26"/>
      <c r="F100" s="26"/>
      <c r="G100" s="26"/>
      <c r="H100" s="26"/>
      <c r="I100" s="26"/>
      <c r="J100" s="26"/>
      <c r="K100" s="26" t="s">
        <v>176</v>
      </c>
      <c r="L100" s="26"/>
      <c r="M100" s="94"/>
      <c r="N100" s="95">
        <f t="shared" si="3"/>
        <v>0.25</v>
      </c>
      <c r="P100" s="14" t="s">
        <v>131</v>
      </c>
      <c r="Q100" s="76">
        <f ca="1">TODAY()</f>
        <v>43555</v>
      </c>
    </row>
    <row r="101" spans="1:19" ht="16" thickBot="1" x14ac:dyDescent="0.4">
      <c r="A101" s="120" t="s">
        <v>140</v>
      </c>
      <c r="B101" s="126" t="s">
        <v>176</v>
      </c>
      <c r="C101" s="26" t="s">
        <v>176</v>
      </c>
      <c r="D101" s="26" t="s">
        <v>176</v>
      </c>
      <c r="E101" s="26"/>
      <c r="F101" s="26" t="s">
        <v>176</v>
      </c>
      <c r="G101" s="26" t="s">
        <v>176</v>
      </c>
      <c r="H101" s="26"/>
      <c r="I101" s="26"/>
      <c r="J101" s="26"/>
      <c r="K101" s="26" t="s">
        <v>176</v>
      </c>
      <c r="L101" s="26"/>
      <c r="M101" s="28"/>
      <c r="N101" s="95">
        <f t="shared" si="3"/>
        <v>0.75</v>
      </c>
      <c r="P101" s="106"/>
      <c r="Q101" s="133"/>
    </row>
    <row r="102" spans="1:19" ht="16" thickBot="1" x14ac:dyDescent="0.4">
      <c r="A102" s="23" t="s">
        <v>91</v>
      </c>
      <c r="B102" s="31"/>
      <c r="C102" s="31"/>
      <c r="D102" s="31" t="s">
        <v>176</v>
      </c>
      <c r="E102" s="26"/>
      <c r="F102" s="26" t="s">
        <v>176</v>
      </c>
      <c r="G102" s="31"/>
      <c r="H102" s="31"/>
      <c r="I102" s="31" t="s">
        <v>176</v>
      </c>
      <c r="J102" s="31"/>
      <c r="K102" s="31"/>
      <c r="L102" s="31"/>
      <c r="M102" s="111"/>
      <c r="N102" s="96">
        <f t="shared" si="3"/>
        <v>0.375</v>
      </c>
      <c r="P102" s="130"/>
    </row>
    <row r="103" spans="1:19" ht="16" thickBot="1" x14ac:dyDescent="0.4">
      <c r="A103" s="23"/>
      <c r="B103" s="31"/>
      <c r="C103" s="31"/>
      <c r="D103" s="31"/>
      <c r="E103" s="51"/>
      <c r="F103" s="51"/>
      <c r="G103" s="31"/>
      <c r="H103" s="31"/>
      <c r="I103" s="31"/>
      <c r="J103" s="31"/>
      <c r="K103" s="31"/>
      <c r="L103" s="31"/>
      <c r="M103" s="111"/>
      <c r="N103" s="118"/>
    </row>
    <row r="104" spans="1:19" ht="13.5" thickBot="1" x14ac:dyDescent="0.35">
      <c r="A104" s="253" t="s">
        <v>151</v>
      </c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7"/>
      <c r="O104" s="106"/>
      <c r="P104" s="106"/>
      <c r="Q104" s="106"/>
      <c r="R104" s="106"/>
      <c r="S104" s="106"/>
    </row>
    <row r="105" spans="1:19" ht="13.5" thickBot="1" x14ac:dyDescent="0.35">
      <c r="A105" s="119" t="s">
        <v>60</v>
      </c>
      <c r="B105" s="122" t="s">
        <v>114</v>
      </c>
      <c r="C105" s="12" t="s">
        <v>115</v>
      </c>
      <c r="D105" s="13" t="s">
        <v>116</v>
      </c>
      <c r="E105" s="13" t="s">
        <v>117</v>
      </c>
      <c r="F105" s="13" t="s">
        <v>100</v>
      </c>
      <c r="G105" s="13" t="s">
        <v>118</v>
      </c>
      <c r="H105" s="13" t="s">
        <v>119</v>
      </c>
      <c r="I105" s="13" t="s">
        <v>120</v>
      </c>
      <c r="J105" s="13" t="s">
        <v>121</v>
      </c>
      <c r="K105" s="13" t="s">
        <v>122</v>
      </c>
      <c r="L105" s="13" t="s">
        <v>123</v>
      </c>
      <c r="M105" s="123" t="s">
        <v>124</v>
      </c>
      <c r="N105" s="92" t="s">
        <v>101</v>
      </c>
      <c r="O105" s="106"/>
      <c r="P105" s="106"/>
      <c r="Q105" s="106"/>
      <c r="R105" s="106"/>
      <c r="S105" s="106"/>
    </row>
    <row r="106" spans="1:19" ht="15.5" x14ac:dyDescent="0.35">
      <c r="A106" s="120" t="s">
        <v>154</v>
      </c>
      <c r="B106" s="126"/>
      <c r="C106" s="26" t="s">
        <v>176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8"/>
      <c r="N106" s="95">
        <f>COUNTA(B106:M106)/$N$3</f>
        <v>0.125</v>
      </c>
      <c r="O106" s="107"/>
      <c r="P106" s="108"/>
      <c r="Q106" s="106"/>
      <c r="R106" s="109"/>
      <c r="S106" s="110"/>
    </row>
    <row r="107" spans="1:19" ht="15.5" x14ac:dyDescent="0.35">
      <c r="A107" s="120" t="s">
        <v>152</v>
      </c>
      <c r="B107" s="126"/>
      <c r="C107" s="26" t="s">
        <v>176</v>
      </c>
      <c r="D107" s="26" t="s">
        <v>176</v>
      </c>
      <c r="E107" s="26"/>
      <c r="F107" s="26"/>
      <c r="G107" s="26"/>
      <c r="H107" s="26"/>
      <c r="I107" s="53"/>
      <c r="J107" s="100"/>
      <c r="K107" s="100"/>
      <c r="L107" s="100"/>
      <c r="M107" s="127"/>
      <c r="N107" s="95">
        <f>COUNTA(B107:M107)/$N$3</f>
        <v>0.25</v>
      </c>
      <c r="O107" s="107"/>
      <c r="P107" s="108"/>
      <c r="Q107" s="106"/>
      <c r="R107" s="109"/>
      <c r="S107" s="110"/>
    </row>
    <row r="108" spans="1:19" ht="15.5" x14ac:dyDescent="0.35">
      <c r="A108" s="120" t="s">
        <v>177</v>
      </c>
      <c r="B108" s="1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8"/>
      <c r="N108" s="95"/>
      <c r="O108" s="107"/>
      <c r="P108" s="108"/>
      <c r="Q108" s="106"/>
      <c r="R108" s="109"/>
      <c r="S108" s="110"/>
    </row>
    <row r="109" spans="1:19" ht="15.5" x14ac:dyDescent="0.35">
      <c r="A109" s="120" t="s">
        <v>184</v>
      </c>
      <c r="B109" s="1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8"/>
      <c r="N109" s="95"/>
      <c r="O109" s="107"/>
      <c r="P109" s="108"/>
      <c r="Q109" s="106"/>
      <c r="R109" s="109"/>
      <c r="S109" s="110"/>
    </row>
    <row r="110" spans="1:19" ht="15.5" x14ac:dyDescent="0.35">
      <c r="A110" s="120"/>
      <c r="B110" s="1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8"/>
      <c r="N110" s="95"/>
      <c r="O110" s="107"/>
      <c r="P110" s="108"/>
      <c r="Q110" s="106"/>
      <c r="R110" s="109"/>
      <c r="S110" s="110"/>
    </row>
    <row r="111" spans="1:19" ht="13.5" thickBot="1" x14ac:dyDescent="0.35">
      <c r="A111" s="124"/>
      <c r="B111" s="61"/>
      <c r="C111" s="62"/>
      <c r="D111" s="62"/>
      <c r="E111" s="56"/>
      <c r="F111" s="56"/>
      <c r="G111" s="56"/>
      <c r="H111" s="56"/>
      <c r="I111" s="56"/>
      <c r="J111" s="56"/>
      <c r="K111" s="62"/>
      <c r="L111" s="62"/>
      <c r="M111" s="128"/>
      <c r="N111" s="97"/>
      <c r="O111" s="107"/>
      <c r="P111" s="108"/>
      <c r="Q111" s="106"/>
      <c r="R111" s="109"/>
      <c r="S111" s="110"/>
    </row>
    <row r="112" spans="1:19" x14ac:dyDescent="0.3">
      <c r="O112" s="107"/>
      <c r="P112" s="108"/>
      <c r="Q112" s="106"/>
      <c r="R112" s="109"/>
      <c r="S112" s="110"/>
    </row>
    <row r="113" spans="15:19" x14ac:dyDescent="0.3">
      <c r="O113" s="107"/>
      <c r="P113" s="108"/>
      <c r="Q113" s="106"/>
      <c r="R113" s="109"/>
      <c r="S113" s="110"/>
    </row>
    <row r="114" spans="15:19" x14ac:dyDescent="0.3">
      <c r="O114" s="107"/>
      <c r="P114" s="108"/>
      <c r="Q114" s="106"/>
      <c r="R114" s="109"/>
      <c r="S114" s="110"/>
    </row>
    <row r="115" spans="15:19" x14ac:dyDescent="0.3">
      <c r="O115" s="107"/>
      <c r="P115" s="108"/>
      <c r="Q115" s="106"/>
      <c r="R115" s="109"/>
      <c r="S115" s="110"/>
    </row>
    <row r="116" spans="15:19" x14ac:dyDescent="0.3">
      <c r="O116" s="107"/>
      <c r="P116" s="108"/>
      <c r="Q116" s="106"/>
      <c r="R116" s="109"/>
      <c r="S116" s="110"/>
    </row>
    <row r="117" spans="15:19" x14ac:dyDescent="0.3">
      <c r="O117" s="107"/>
      <c r="P117" s="108"/>
      <c r="Q117" s="106"/>
      <c r="R117" s="109"/>
      <c r="S117" s="110"/>
    </row>
    <row r="118" spans="15:19" x14ac:dyDescent="0.3">
      <c r="O118" s="107"/>
      <c r="P118" s="108"/>
      <c r="Q118" s="106"/>
      <c r="R118" s="109"/>
      <c r="S118" s="110"/>
    </row>
    <row r="119" spans="15:19" x14ac:dyDescent="0.3">
      <c r="O119" s="107"/>
      <c r="P119" s="108"/>
      <c r="Q119" s="106"/>
      <c r="R119" s="109"/>
      <c r="S119" s="110"/>
    </row>
    <row r="120" spans="15:19" x14ac:dyDescent="0.3">
      <c r="O120" s="107"/>
      <c r="P120" s="108"/>
      <c r="Q120" s="106"/>
      <c r="R120" s="109"/>
      <c r="S120" s="110"/>
    </row>
  </sheetData>
  <sheetProtection selectLockedCells="1"/>
  <mergeCells count="4">
    <mergeCell ref="A1:M1"/>
    <mergeCell ref="J3:M3"/>
    <mergeCell ref="N6:N7"/>
    <mergeCell ref="A104:N104"/>
  </mergeCells>
  <phoneticPr fontId="28" type="noConversion"/>
  <conditionalFormatting sqref="N10:N103 N106:N111">
    <cfRule type="cellIs" dxfId="12" priority="20" operator="equal">
      <formula>0</formula>
    </cfRule>
  </conditionalFormatting>
  <conditionalFormatting sqref="Q106:Q120">
    <cfRule type="cellIs" dxfId="11" priority="19" operator="greaterThanOrEqual">
      <formula>6</formula>
    </cfRule>
  </conditionalFormatting>
  <conditionalFormatting sqref="R106:R120">
    <cfRule type="cellIs" dxfId="10" priority="18" operator="greaterThanOrEqual">
      <formula>12</formula>
    </cfRule>
  </conditionalFormatting>
  <conditionalFormatting sqref="A10:A103">
    <cfRule type="expression" dxfId="9" priority="17">
      <formula>$N10=0</formula>
    </cfRule>
  </conditionalFormatting>
  <pageMargins left="0.7" right="0.7" top="0.75" bottom="0.75" header="0.3" footer="0.3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>
    <tabColor rgb="FFFFFF00"/>
    <pageSetUpPr fitToPage="1"/>
  </sheetPr>
  <dimension ref="A1:BU117"/>
  <sheetViews>
    <sheetView topLeftCell="B1" workbookViewId="0">
      <pane ySplit="9" topLeftCell="A100" activePane="bottomLeft" state="frozen"/>
      <selection pane="bottomLeft" activeCell="E101" sqref="E101"/>
    </sheetView>
  </sheetViews>
  <sheetFormatPr defaultColWidth="9.1796875" defaultRowHeight="13" x14ac:dyDescent="0.3"/>
  <cols>
    <col min="1" max="1" width="37.26953125" style="2" customWidth="1"/>
    <col min="2" max="2" width="11.453125" style="2" bestFit="1" customWidth="1"/>
    <col min="3" max="7" width="8.1796875" style="2" customWidth="1"/>
    <col min="8" max="8" width="9" style="2" customWidth="1"/>
    <col min="9" max="9" width="8.1796875" style="2" customWidth="1"/>
    <col min="10" max="10" width="8.7265625" style="2" customWidth="1"/>
    <col min="11" max="13" width="8.1796875" style="2" customWidth="1"/>
    <col min="14" max="14" width="12.1796875" style="2" customWidth="1"/>
    <col min="15" max="15" width="12.453125" style="2" customWidth="1"/>
    <col min="16" max="16" width="10.1796875" style="2" bestFit="1" customWidth="1"/>
    <col min="17" max="17" width="10.54296875" style="2" customWidth="1"/>
    <col min="18" max="16384" width="9.1796875" style="2"/>
  </cols>
  <sheetData>
    <row r="1" spans="1:73" ht="28" x14ac:dyDescent="0.6">
      <c r="A1" s="248" t="s">
        <v>187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73" ht="27.25" hidden="1" customHeight="1" x14ac:dyDescent="0.6">
      <c r="A2" s="8" t="s">
        <v>125</v>
      </c>
      <c r="B2" s="8"/>
      <c r="C2" s="8"/>
      <c r="D2" s="8"/>
      <c r="E2" s="8"/>
      <c r="F2" s="8"/>
      <c r="G2" s="8"/>
      <c r="H2" s="8"/>
      <c r="I2" s="35"/>
      <c r="J2" s="35"/>
      <c r="K2" s="35"/>
      <c r="L2" s="35"/>
      <c r="M2" s="35"/>
      <c r="N2" s="35"/>
    </row>
    <row r="3" spans="1:73" ht="15.75" customHeight="1" x14ac:dyDescent="0.35">
      <c r="A3" s="131" t="s">
        <v>143</v>
      </c>
      <c r="B3" s="149">
        <v>42044</v>
      </c>
      <c r="C3" s="37"/>
      <c r="D3" s="37"/>
      <c r="E3" s="37"/>
      <c r="F3" s="37"/>
      <c r="G3" s="37"/>
      <c r="H3" s="37"/>
      <c r="I3" s="34"/>
      <c r="J3" s="249" t="s">
        <v>150</v>
      </c>
      <c r="K3" s="249"/>
      <c r="L3" s="249"/>
      <c r="M3" s="250"/>
      <c r="N3" s="50">
        <v>11</v>
      </c>
    </row>
    <row r="4" spans="1:73" ht="27.75" customHeight="1" thickBot="1" x14ac:dyDescent="0.35">
      <c r="A4" s="38"/>
      <c r="B4" s="34"/>
      <c r="C4" s="34"/>
      <c r="D4" s="34"/>
      <c r="E4" s="135"/>
      <c r="F4" s="135" t="s">
        <v>191</v>
      </c>
      <c r="G4" s="137"/>
      <c r="H4" s="135" t="s">
        <v>192</v>
      </c>
      <c r="I4" s="136"/>
      <c r="J4" s="135"/>
      <c r="K4" s="34"/>
      <c r="L4" s="36"/>
      <c r="M4" s="34"/>
      <c r="N4" s="34"/>
      <c r="O4" s="9"/>
      <c r="P4" s="9"/>
      <c r="Q4" s="9"/>
      <c r="R4" s="9"/>
      <c r="S4" s="9"/>
      <c r="T4" s="9"/>
    </row>
    <row r="5" spans="1:73" ht="14.25" customHeight="1" thickBot="1" x14ac:dyDescent="0.35">
      <c r="A5" s="48" t="s">
        <v>164</v>
      </c>
      <c r="B5" s="44">
        <v>99</v>
      </c>
      <c r="C5" s="44">
        <v>99</v>
      </c>
      <c r="D5" s="44">
        <v>99</v>
      </c>
      <c r="E5" s="44">
        <v>99</v>
      </c>
      <c r="F5" s="44">
        <v>99</v>
      </c>
      <c r="G5" s="44">
        <v>99</v>
      </c>
      <c r="H5" s="44">
        <v>99</v>
      </c>
      <c r="I5" s="44">
        <v>99</v>
      </c>
      <c r="J5" s="44">
        <v>96</v>
      </c>
      <c r="K5" s="44">
        <v>91</v>
      </c>
      <c r="L5" s="44">
        <v>91</v>
      </c>
      <c r="M5" s="45">
        <v>91</v>
      </c>
      <c r="N5" s="116"/>
      <c r="O5" s="9"/>
      <c r="P5" s="9"/>
      <c r="Q5" s="9"/>
      <c r="R5" s="9"/>
      <c r="S5" s="9"/>
      <c r="T5" s="9"/>
    </row>
    <row r="6" spans="1:73" ht="13.75" customHeight="1" x14ac:dyDescent="0.3">
      <c r="A6" s="64" t="s">
        <v>174</v>
      </c>
      <c r="B6" s="65">
        <v>81</v>
      </c>
      <c r="C6" s="65">
        <v>81</v>
      </c>
      <c r="D6" s="65">
        <v>81</v>
      </c>
      <c r="E6" s="65">
        <v>81</v>
      </c>
      <c r="F6" s="65">
        <v>81</v>
      </c>
      <c r="G6" s="65">
        <v>81</v>
      </c>
      <c r="H6" s="65">
        <v>81</v>
      </c>
      <c r="I6" s="65">
        <v>81</v>
      </c>
      <c r="J6" s="65">
        <v>75</v>
      </c>
      <c r="K6" s="65">
        <v>75</v>
      </c>
      <c r="L6" s="65">
        <v>75</v>
      </c>
      <c r="M6" s="67">
        <v>75</v>
      </c>
      <c r="N6" s="255" t="s">
        <v>157</v>
      </c>
      <c r="O6" s="9"/>
      <c r="P6" s="9"/>
      <c r="Q6" s="9"/>
      <c r="R6" s="9"/>
      <c r="S6" s="9"/>
      <c r="T6" s="9"/>
    </row>
    <row r="7" spans="1:73" ht="13.5" thickBot="1" x14ac:dyDescent="0.35">
      <c r="A7" s="69" t="s">
        <v>175</v>
      </c>
      <c r="B7" s="70">
        <f t="shared" ref="B7:J7" si="0">COUNTIF(B10:B102,"x")+COUNTIF(B105:B109,"x")</f>
        <v>35</v>
      </c>
      <c r="C7" s="70">
        <f t="shared" si="0"/>
        <v>34</v>
      </c>
      <c r="D7" s="70">
        <f t="shared" si="0"/>
        <v>38</v>
      </c>
      <c r="E7" s="70">
        <f t="shared" si="0"/>
        <v>48</v>
      </c>
      <c r="F7" s="70">
        <f t="shared" si="0"/>
        <v>30</v>
      </c>
      <c r="G7" s="70">
        <f t="shared" si="0"/>
        <v>44</v>
      </c>
      <c r="H7" s="70">
        <f t="shared" si="0"/>
        <v>0</v>
      </c>
      <c r="I7" s="70">
        <f t="shared" si="0"/>
        <v>41</v>
      </c>
      <c r="J7" s="70">
        <f t="shared" si="0"/>
        <v>40</v>
      </c>
      <c r="K7" s="70">
        <f>COUNTIF(K10:K102,"x")+COUNTIF(K105:K108,"x")</f>
        <v>36</v>
      </c>
      <c r="L7" s="70">
        <f>COUNTIF(L10:L102,"x")+COUNTIF(L105:L109,"x")</f>
        <v>34</v>
      </c>
      <c r="M7" s="71">
        <f>COUNTIF(M10:M102,"x")+COUNTIF(M105:M109,"x")</f>
        <v>55</v>
      </c>
      <c r="N7" s="256"/>
      <c r="O7" s="9"/>
      <c r="P7" s="9"/>
      <c r="Q7" s="9"/>
      <c r="R7" s="9"/>
      <c r="S7" s="74"/>
      <c r="T7" s="9"/>
    </row>
    <row r="8" spans="1:73" ht="13.5" thickBot="1" x14ac:dyDescent="0.35">
      <c r="A8" s="49" t="s">
        <v>173</v>
      </c>
      <c r="B8" s="47">
        <f>B7/B6</f>
        <v>0.43209876543209874</v>
      </c>
      <c r="C8" s="47">
        <f t="shared" ref="C8:M8" si="1">C7/C6</f>
        <v>0.41975308641975306</v>
      </c>
      <c r="D8" s="47">
        <f t="shared" si="1"/>
        <v>0.46913580246913578</v>
      </c>
      <c r="E8" s="47">
        <f t="shared" si="1"/>
        <v>0.59259259259259256</v>
      </c>
      <c r="F8" s="47">
        <f t="shared" si="1"/>
        <v>0.37037037037037035</v>
      </c>
      <c r="G8" s="47">
        <f t="shared" si="1"/>
        <v>0.54320987654320985</v>
      </c>
      <c r="H8" s="47">
        <f t="shared" si="1"/>
        <v>0</v>
      </c>
      <c r="I8" s="47">
        <f t="shared" si="1"/>
        <v>0.50617283950617287</v>
      </c>
      <c r="J8" s="47">
        <f t="shared" si="1"/>
        <v>0.53333333333333333</v>
      </c>
      <c r="K8" s="47">
        <f t="shared" si="1"/>
        <v>0.48</v>
      </c>
      <c r="L8" s="47">
        <f t="shared" si="1"/>
        <v>0.45333333333333331</v>
      </c>
      <c r="M8" s="68">
        <f t="shared" si="1"/>
        <v>0.73333333333333328</v>
      </c>
      <c r="N8" s="134"/>
      <c r="O8" s="9"/>
      <c r="P8" s="9"/>
      <c r="Q8" s="9"/>
      <c r="R8" s="9"/>
      <c r="S8" s="9"/>
      <c r="T8" s="9"/>
    </row>
    <row r="9" spans="1:73" ht="13.5" thickBot="1" x14ac:dyDescent="0.35">
      <c r="A9" s="39" t="s">
        <v>60</v>
      </c>
      <c r="B9" s="40" t="s">
        <v>114</v>
      </c>
      <c r="C9" s="41" t="s">
        <v>115</v>
      </c>
      <c r="D9" s="42" t="s">
        <v>116</v>
      </c>
      <c r="E9" s="42" t="s">
        <v>117</v>
      </c>
      <c r="F9" s="42" t="s">
        <v>100</v>
      </c>
      <c r="G9" s="42" t="s">
        <v>118</v>
      </c>
      <c r="H9" s="42" t="s">
        <v>119</v>
      </c>
      <c r="I9" s="42" t="s">
        <v>120</v>
      </c>
      <c r="J9" s="42" t="s">
        <v>121</v>
      </c>
      <c r="K9" s="42" t="s">
        <v>122</v>
      </c>
      <c r="L9" s="42" t="s">
        <v>123</v>
      </c>
      <c r="M9" s="43" t="s">
        <v>124</v>
      </c>
      <c r="N9" s="14" t="s">
        <v>101</v>
      </c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</row>
    <row r="10" spans="1:73" ht="16" thickBot="1" x14ac:dyDescent="0.4">
      <c r="A10" s="23" t="s">
        <v>0</v>
      </c>
      <c r="B10" s="24" t="s">
        <v>104</v>
      </c>
      <c r="C10" s="24" t="s">
        <v>104</v>
      </c>
      <c r="D10" s="24" t="s">
        <v>104</v>
      </c>
      <c r="E10" s="24"/>
      <c r="F10" s="24" t="s">
        <v>104</v>
      </c>
      <c r="G10" s="24" t="s">
        <v>104</v>
      </c>
      <c r="H10" s="24"/>
      <c r="I10" s="57" t="s">
        <v>104</v>
      </c>
      <c r="J10" s="24"/>
      <c r="K10" s="24" t="s">
        <v>104</v>
      </c>
      <c r="L10" s="24" t="s">
        <v>104</v>
      </c>
      <c r="M10" s="25" t="s">
        <v>104</v>
      </c>
      <c r="N10" s="117">
        <f t="shared" ref="N10:N73" si="2">COUNTA(B10:M10)/$N$3</f>
        <v>0.81818181818181823</v>
      </c>
      <c r="P10" s="16"/>
    </row>
    <row r="11" spans="1:73" ht="16" thickBot="1" x14ac:dyDescent="0.4">
      <c r="A11" s="23" t="s">
        <v>77</v>
      </c>
      <c r="B11" s="26" t="s">
        <v>104</v>
      </c>
      <c r="C11" s="26"/>
      <c r="D11" s="26"/>
      <c r="E11" s="27" t="s">
        <v>104</v>
      </c>
      <c r="F11" s="27"/>
      <c r="G11" s="26"/>
      <c r="H11" s="26"/>
      <c r="I11" s="26"/>
      <c r="J11" s="26" t="s">
        <v>104</v>
      </c>
      <c r="K11" s="26"/>
      <c r="L11" s="26"/>
      <c r="M11" s="28" t="s">
        <v>104</v>
      </c>
      <c r="N11" s="95">
        <f t="shared" si="2"/>
        <v>0.36363636363636365</v>
      </c>
    </row>
    <row r="12" spans="1:73" ht="16" thickBot="1" x14ac:dyDescent="0.4">
      <c r="A12" s="23" t="s">
        <v>1</v>
      </c>
      <c r="B12" s="26"/>
      <c r="C12" s="26"/>
      <c r="D12" s="26"/>
      <c r="E12" s="27" t="s">
        <v>104</v>
      </c>
      <c r="F12" s="27"/>
      <c r="G12" s="26"/>
      <c r="H12" s="26"/>
      <c r="I12" s="26" t="s">
        <v>104</v>
      </c>
      <c r="J12" s="26"/>
      <c r="K12" s="26" t="s">
        <v>104</v>
      </c>
      <c r="L12" s="26"/>
      <c r="M12" s="28" t="s">
        <v>104</v>
      </c>
      <c r="N12" s="95">
        <f t="shared" si="2"/>
        <v>0.36363636363636365</v>
      </c>
    </row>
    <row r="13" spans="1:73" ht="16" thickBot="1" x14ac:dyDescent="0.4">
      <c r="A13" s="23" t="s">
        <v>61</v>
      </c>
      <c r="B13" s="26"/>
      <c r="C13" s="26" t="s">
        <v>104</v>
      </c>
      <c r="D13" s="26" t="s">
        <v>104</v>
      </c>
      <c r="E13" s="27" t="s">
        <v>104</v>
      </c>
      <c r="F13" s="26"/>
      <c r="G13" s="26" t="s">
        <v>104</v>
      </c>
      <c r="H13" s="26"/>
      <c r="I13" s="26" t="s">
        <v>104</v>
      </c>
      <c r="J13" s="26" t="s">
        <v>104</v>
      </c>
      <c r="K13" s="26" t="s">
        <v>104</v>
      </c>
      <c r="L13" s="26" t="s">
        <v>104</v>
      </c>
      <c r="M13" s="28" t="s">
        <v>104</v>
      </c>
      <c r="N13" s="95">
        <f t="shared" si="2"/>
        <v>0.81818181818181823</v>
      </c>
    </row>
    <row r="14" spans="1:73" ht="16" thickBot="1" x14ac:dyDescent="0.4">
      <c r="A14" s="23" t="s">
        <v>3</v>
      </c>
      <c r="B14" s="29"/>
      <c r="C14" s="26"/>
      <c r="D14" s="26"/>
      <c r="E14" s="26" t="s">
        <v>104</v>
      </c>
      <c r="F14" s="26"/>
      <c r="G14" s="26"/>
      <c r="H14" s="26"/>
      <c r="I14" s="26" t="s">
        <v>104</v>
      </c>
      <c r="J14" s="26" t="s">
        <v>104</v>
      </c>
      <c r="K14" s="26" t="s">
        <v>104</v>
      </c>
      <c r="L14" s="26"/>
      <c r="M14" s="28" t="s">
        <v>104</v>
      </c>
      <c r="N14" s="95">
        <f t="shared" si="2"/>
        <v>0.45454545454545453</v>
      </c>
    </row>
    <row r="15" spans="1:73" ht="16" thickBot="1" x14ac:dyDescent="0.4">
      <c r="A15" s="23" t="s">
        <v>139</v>
      </c>
      <c r="B15" s="29"/>
      <c r="C15" s="26"/>
      <c r="D15" s="26" t="s">
        <v>104</v>
      </c>
      <c r="E15" s="26" t="s">
        <v>104</v>
      </c>
      <c r="F15" s="26"/>
      <c r="G15" s="26" t="s">
        <v>104</v>
      </c>
      <c r="H15" s="26"/>
      <c r="I15" s="26" t="s">
        <v>104</v>
      </c>
      <c r="J15" s="26"/>
      <c r="K15" s="26"/>
      <c r="L15" s="26"/>
      <c r="M15" s="28" t="s">
        <v>104</v>
      </c>
      <c r="N15" s="95">
        <f t="shared" si="2"/>
        <v>0.45454545454545453</v>
      </c>
    </row>
    <row r="16" spans="1:73" ht="16" thickBot="1" x14ac:dyDescent="0.4">
      <c r="A16" s="23" t="s">
        <v>4</v>
      </c>
      <c r="B16" s="26"/>
      <c r="C16" s="26"/>
      <c r="D16" s="26"/>
      <c r="E16" s="26" t="s">
        <v>104</v>
      </c>
      <c r="F16" s="26" t="s">
        <v>104</v>
      </c>
      <c r="G16" s="26"/>
      <c r="H16" s="26"/>
      <c r="I16" s="26" t="s">
        <v>104</v>
      </c>
      <c r="J16" s="26" t="s">
        <v>104</v>
      </c>
      <c r="K16" s="26" t="s">
        <v>104</v>
      </c>
      <c r="L16" s="26"/>
      <c r="M16" s="28" t="s">
        <v>104</v>
      </c>
      <c r="N16" s="95">
        <f t="shared" si="2"/>
        <v>0.54545454545454541</v>
      </c>
    </row>
    <row r="17" spans="1:14" ht="16" thickBot="1" x14ac:dyDescent="0.4">
      <c r="A17" s="23" t="s">
        <v>78</v>
      </c>
      <c r="B17" s="26"/>
      <c r="C17" s="26"/>
      <c r="D17" s="26" t="s">
        <v>104</v>
      </c>
      <c r="E17" s="27"/>
      <c r="F17" s="27" t="s">
        <v>104</v>
      </c>
      <c r="G17" s="26" t="s">
        <v>104</v>
      </c>
      <c r="H17" s="26"/>
      <c r="I17" s="26" t="s">
        <v>104</v>
      </c>
      <c r="J17" s="26" t="s">
        <v>104</v>
      </c>
      <c r="K17" s="26" t="s">
        <v>104</v>
      </c>
      <c r="L17" s="26"/>
      <c r="M17" s="28"/>
      <c r="N17" s="95">
        <f t="shared" si="2"/>
        <v>0.54545454545454541</v>
      </c>
    </row>
    <row r="18" spans="1:14" ht="16" thickBot="1" x14ac:dyDescent="0.4">
      <c r="A18" s="23" t="s">
        <v>62</v>
      </c>
      <c r="B18" s="26"/>
      <c r="C18" s="26"/>
      <c r="D18" s="26" t="s">
        <v>104</v>
      </c>
      <c r="E18" s="27"/>
      <c r="F18" s="26"/>
      <c r="G18" s="26" t="s">
        <v>104</v>
      </c>
      <c r="H18" s="26"/>
      <c r="I18" s="26" t="s">
        <v>104</v>
      </c>
      <c r="J18" s="26" t="s">
        <v>104</v>
      </c>
      <c r="K18" s="26"/>
      <c r="L18" s="26"/>
      <c r="M18" s="28"/>
      <c r="N18" s="95">
        <f t="shared" si="2"/>
        <v>0.36363636363636365</v>
      </c>
    </row>
    <row r="19" spans="1:14" ht="16" thickBot="1" x14ac:dyDescent="0.4">
      <c r="A19" s="23" t="s">
        <v>5</v>
      </c>
      <c r="B19" s="26" t="s">
        <v>104</v>
      </c>
      <c r="C19" s="26" t="s">
        <v>104</v>
      </c>
      <c r="D19" s="26"/>
      <c r="E19" s="27" t="s">
        <v>104</v>
      </c>
      <c r="F19" s="27"/>
      <c r="G19" s="26"/>
      <c r="H19" s="26"/>
      <c r="I19" s="26"/>
      <c r="J19" s="26"/>
      <c r="K19" s="26"/>
      <c r="L19" s="26"/>
      <c r="M19" s="28" t="s">
        <v>104</v>
      </c>
      <c r="N19" s="95">
        <f t="shared" si="2"/>
        <v>0.36363636363636365</v>
      </c>
    </row>
    <row r="20" spans="1:14" ht="15.5" x14ac:dyDescent="0.35">
      <c r="A20" s="23" t="s">
        <v>79</v>
      </c>
      <c r="B20" s="26"/>
      <c r="C20" s="26"/>
      <c r="D20" s="26"/>
      <c r="E20" s="27"/>
      <c r="F20" s="27"/>
      <c r="G20" s="26"/>
      <c r="H20" s="26"/>
      <c r="I20" s="26"/>
      <c r="J20" s="26"/>
      <c r="K20" s="26"/>
      <c r="L20" s="26"/>
      <c r="M20" s="28" t="s">
        <v>104</v>
      </c>
      <c r="N20" s="95">
        <f t="shared" si="2"/>
        <v>9.0909090909090912E-2</v>
      </c>
    </row>
    <row r="21" spans="1:14" ht="15.5" x14ac:dyDescent="0.35">
      <c r="A21" s="120" t="s">
        <v>153</v>
      </c>
      <c r="B21" s="125" t="s">
        <v>104</v>
      </c>
      <c r="C21" s="101" t="s">
        <v>104</v>
      </c>
      <c r="D21" s="101" t="s">
        <v>104</v>
      </c>
      <c r="E21" s="101" t="s">
        <v>104</v>
      </c>
      <c r="F21" s="101" t="s">
        <v>104</v>
      </c>
      <c r="G21" s="101"/>
      <c r="H21" s="58"/>
      <c r="I21" s="26" t="s">
        <v>104</v>
      </c>
      <c r="J21" s="100" t="s">
        <v>104</v>
      </c>
      <c r="K21" s="100"/>
      <c r="L21" s="100" t="s">
        <v>104</v>
      </c>
      <c r="M21" s="28" t="s">
        <v>104</v>
      </c>
      <c r="N21" s="95">
        <f t="shared" si="2"/>
        <v>0.81818181818181823</v>
      </c>
    </row>
    <row r="22" spans="1:14" ht="16" thickBot="1" x14ac:dyDescent="0.4">
      <c r="A22" s="121" t="s">
        <v>155</v>
      </c>
      <c r="B22" s="126" t="s">
        <v>104</v>
      </c>
      <c r="C22" s="26" t="s">
        <v>104</v>
      </c>
      <c r="D22" s="26"/>
      <c r="E22" s="26"/>
      <c r="F22" s="26" t="s">
        <v>104</v>
      </c>
      <c r="G22" s="26" t="s">
        <v>104</v>
      </c>
      <c r="H22" s="26"/>
      <c r="I22" s="101"/>
      <c r="J22" s="101"/>
      <c r="K22" s="101"/>
      <c r="L22" s="101"/>
      <c r="M22" s="127" t="s">
        <v>104</v>
      </c>
      <c r="N22" s="95">
        <f t="shared" si="2"/>
        <v>0.45454545454545453</v>
      </c>
    </row>
    <row r="23" spans="1:14" ht="16" thickBot="1" x14ac:dyDescent="0.4">
      <c r="A23" s="23" t="s">
        <v>6</v>
      </c>
      <c r="B23" s="26" t="s">
        <v>104</v>
      </c>
      <c r="C23" s="26" t="s">
        <v>104</v>
      </c>
      <c r="D23" s="26"/>
      <c r="E23" s="27" t="s">
        <v>104</v>
      </c>
      <c r="F23" s="27"/>
      <c r="G23" s="26" t="s">
        <v>104</v>
      </c>
      <c r="H23" s="26"/>
      <c r="I23" s="26"/>
      <c r="J23" s="26" t="s">
        <v>104</v>
      </c>
      <c r="K23" s="26"/>
      <c r="L23" s="26" t="s">
        <v>104</v>
      </c>
      <c r="M23" s="28" t="s">
        <v>104</v>
      </c>
      <c r="N23" s="95">
        <f t="shared" si="2"/>
        <v>0.63636363636363635</v>
      </c>
    </row>
    <row r="24" spans="1:14" ht="16" thickBot="1" x14ac:dyDescent="0.4">
      <c r="A24" s="23" t="s">
        <v>7</v>
      </c>
      <c r="B24" s="26"/>
      <c r="C24" s="26"/>
      <c r="D24" s="26"/>
      <c r="E24" s="26" t="s">
        <v>104</v>
      </c>
      <c r="F24" s="26"/>
      <c r="G24" s="26"/>
      <c r="H24" s="26"/>
      <c r="I24" s="26"/>
      <c r="J24" s="26"/>
      <c r="K24" s="26"/>
      <c r="L24" s="26"/>
      <c r="M24" s="28" t="s">
        <v>104</v>
      </c>
      <c r="N24" s="95">
        <f t="shared" si="2"/>
        <v>0.18181818181818182</v>
      </c>
    </row>
    <row r="25" spans="1:14" ht="16" thickBot="1" x14ac:dyDescent="0.4">
      <c r="A25" s="23" t="s">
        <v>8</v>
      </c>
      <c r="B25" s="26" t="s">
        <v>104</v>
      </c>
      <c r="C25" s="26"/>
      <c r="D25" s="26"/>
      <c r="E25" s="27" t="s">
        <v>104</v>
      </c>
      <c r="F25" s="27"/>
      <c r="G25" s="26" t="s">
        <v>104</v>
      </c>
      <c r="H25" s="26"/>
      <c r="I25" s="26" t="s">
        <v>104</v>
      </c>
      <c r="J25" s="26" t="s">
        <v>104</v>
      </c>
      <c r="K25" s="26" t="s">
        <v>104</v>
      </c>
      <c r="L25" s="26"/>
      <c r="M25" s="28"/>
      <c r="N25" s="95">
        <f t="shared" si="2"/>
        <v>0.54545454545454541</v>
      </c>
    </row>
    <row r="26" spans="1:14" ht="16" thickBot="1" x14ac:dyDescent="0.4">
      <c r="A26" s="23" t="s">
        <v>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8"/>
      <c r="N26" s="95">
        <f t="shared" si="2"/>
        <v>0</v>
      </c>
    </row>
    <row r="27" spans="1:14" ht="16" thickBot="1" x14ac:dyDescent="0.4">
      <c r="A27" s="23" t="s">
        <v>10</v>
      </c>
      <c r="B27" s="26"/>
      <c r="C27" s="26" t="s">
        <v>104</v>
      </c>
      <c r="D27" s="26"/>
      <c r="E27" s="26" t="s">
        <v>104</v>
      </c>
      <c r="F27" s="26"/>
      <c r="G27" s="26" t="s">
        <v>104</v>
      </c>
      <c r="H27" s="26"/>
      <c r="I27" s="26"/>
      <c r="J27" s="26"/>
      <c r="K27" s="26" t="s">
        <v>104</v>
      </c>
      <c r="L27" s="26"/>
      <c r="M27" s="28"/>
      <c r="N27" s="95">
        <f t="shared" si="2"/>
        <v>0.36363636363636365</v>
      </c>
    </row>
    <row r="28" spans="1:14" ht="16" thickBot="1" x14ac:dyDescent="0.4">
      <c r="A28" s="23" t="s">
        <v>11</v>
      </c>
      <c r="B28" s="26"/>
      <c r="C28" s="26"/>
      <c r="D28" s="26" t="s">
        <v>104</v>
      </c>
      <c r="E28" s="26" t="s">
        <v>104</v>
      </c>
      <c r="F28" s="26"/>
      <c r="G28" s="26" t="s">
        <v>104</v>
      </c>
      <c r="H28" s="26"/>
      <c r="I28" s="26"/>
      <c r="J28" s="26" t="s">
        <v>104</v>
      </c>
      <c r="K28" s="26"/>
      <c r="L28" s="26" t="s">
        <v>104</v>
      </c>
      <c r="M28" s="28"/>
      <c r="N28" s="95">
        <f t="shared" si="2"/>
        <v>0.45454545454545453</v>
      </c>
    </row>
    <row r="29" spans="1:14" ht="16" thickBot="1" x14ac:dyDescent="0.4">
      <c r="A29" s="23" t="s">
        <v>12</v>
      </c>
      <c r="B29" s="26"/>
      <c r="C29" s="26" t="s">
        <v>104</v>
      </c>
      <c r="D29" s="26"/>
      <c r="E29" s="27" t="s">
        <v>104</v>
      </c>
      <c r="F29" s="26"/>
      <c r="G29" s="26"/>
      <c r="H29" s="26"/>
      <c r="I29" s="26" t="s">
        <v>104</v>
      </c>
      <c r="J29" s="26"/>
      <c r="K29" s="26"/>
      <c r="L29" s="26"/>
      <c r="M29" s="28"/>
      <c r="N29" s="95">
        <f t="shared" si="2"/>
        <v>0.27272727272727271</v>
      </c>
    </row>
    <row r="30" spans="1:14" ht="16" thickBot="1" x14ac:dyDescent="0.4">
      <c r="A30" s="23" t="s">
        <v>13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8"/>
      <c r="N30" s="95">
        <f t="shared" si="2"/>
        <v>0</v>
      </c>
    </row>
    <row r="31" spans="1:14" ht="16" thickBot="1" x14ac:dyDescent="0.4">
      <c r="A31" s="23" t="s">
        <v>14</v>
      </c>
      <c r="B31" s="26" t="s">
        <v>104</v>
      </c>
      <c r="C31" s="26" t="s">
        <v>104</v>
      </c>
      <c r="D31" s="26" t="s">
        <v>104</v>
      </c>
      <c r="E31" s="27" t="s">
        <v>104</v>
      </c>
      <c r="F31" s="27" t="s">
        <v>104</v>
      </c>
      <c r="G31" s="26"/>
      <c r="H31" s="26"/>
      <c r="I31" s="26" t="s">
        <v>104</v>
      </c>
      <c r="J31" s="26" t="s">
        <v>104</v>
      </c>
      <c r="K31" s="26" t="s">
        <v>104</v>
      </c>
      <c r="L31" s="26" t="s">
        <v>104</v>
      </c>
      <c r="M31" s="28" t="s">
        <v>104</v>
      </c>
      <c r="N31" s="95">
        <f t="shared" si="2"/>
        <v>0.90909090909090906</v>
      </c>
    </row>
    <row r="32" spans="1:14" ht="16" thickBot="1" x14ac:dyDescent="0.4">
      <c r="A32" s="23" t="s">
        <v>15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8"/>
      <c r="N32" s="95">
        <f t="shared" si="2"/>
        <v>0</v>
      </c>
    </row>
    <row r="33" spans="1:14" ht="16" thickBot="1" x14ac:dyDescent="0.4">
      <c r="A33" s="23" t="s">
        <v>16</v>
      </c>
      <c r="B33" s="26"/>
      <c r="C33" s="26" t="s">
        <v>104</v>
      </c>
      <c r="D33" s="26" t="s">
        <v>104</v>
      </c>
      <c r="E33" s="26" t="s">
        <v>104</v>
      </c>
      <c r="F33" s="26" t="s">
        <v>104</v>
      </c>
      <c r="G33" s="26" t="s">
        <v>104</v>
      </c>
      <c r="H33" s="26"/>
      <c r="I33" s="26" t="s">
        <v>104</v>
      </c>
      <c r="J33" s="26"/>
      <c r="K33" s="26"/>
      <c r="L33" s="26" t="s">
        <v>104</v>
      </c>
      <c r="M33" s="28" t="s">
        <v>104</v>
      </c>
      <c r="N33" s="95">
        <f t="shared" si="2"/>
        <v>0.72727272727272729</v>
      </c>
    </row>
    <row r="34" spans="1:14" ht="16" thickBot="1" x14ac:dyDescent="0.4">
      <c r="A34" s="23" t="s">
        <v>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8"/>
      <c r="N34" s="95">
        <f t="shared" si="2"/>
        <v>0</v>
      </c>
    </row>
    <row r="35" spans="1:14" ht="16" thickBot="1" x14ac:dyDescent="0.4">
      <c r="A35" s="23" t="s">
        <v>17</v>
      </c>
      <c r="B35" s="26"/>
      <c r="C35" s="26"/>
      <c r="D35" s="26"/>
      <c r="E35" s="27"/>
      <c r="F35" s="26"/>
      <c r="G35" s="26"/>
      <c r="H35" s="26"/>
      <c r="I35" s="26"/>
      <c r="J35" s="26"/>
      <c r="K35" s="26"/>
      <c r="L35" s="26"/>
      <c r="M35" s="28"/>
      <c r="N35" s="95">
        <f t="shared" si="2"/>
        <v>0</v>
      </c>
    </row>
    <row r="36" spans="1:14" ht="16" thickBot="1" x14ac:dyDescent="0.4">
      <c r="A36" s="23" t="s">
        <v>20</v>
      </c>
      <c r="B36" s="26" t="s">
        <v>104</v>
      </c>
      <c r="C36" s="26"/>
      <c r="D36" s="26" t="s">
        <v>104</v>
      </c>
      <c r="E36" s="26" t="s">
        <v>104</v>
      </c>
      <c r="F36" s="27" t="s">
        <v>104</v>
      </c>
      <c r="G36" s="26"/>
      <c r="H36" s="26"/>
      <c r="I36" s="26" t="s">
        <v>104</v>
      </c>
      <c r="J36" s="26" t="s">
        <v>104</v>
      </c>
      <c r="K36" s="26" t="s">
        <v>104</v>
      </c>
      <c r="L36" s="26"/>
      <c r="M36" s="28" t="s">
        <v>104</v>
      </c>
      <c r="N36" s="95">
        <f t="shared" si="2"/>
        <v>0.72727272727272729</v>
      </c>
    </row>
    <row r="37" spans="1:14" ht="16" thickBot="1" x14ac:dyDescent="0.4">
      <c r="A37" s="23" t="s">
        <v>21</v>
      </c>
      <c r="B37" s="26"/>
      <c r="C37" s="26" t="s">
        <v>104</v>
      </c>
      <c r="D37" s="26" t="s">
        <v>104</v>
      </c>
      <c r="E37" s="27"/>
      <c r="F37" s="26"/>
      <c r="G37" s="26" t="s">
        <v>104</v>
      </c>
      <c r="H37" s="26"/>
      <c r="I37" s="26" t="s">
        <v>104</v>
      </c>
      <c r="J37" s="26"/>
      <c r="K37" s="26" t="s">
        <v>104</v>
      </c>
      <c r="L37" s="26" t="s">
        <v>104</v>
      </c>
      <c r="M37" s="28" t="s">
        <v>104</v>
      </c>
      <c r="N37" s="95">
        <f t="shared" si="2"/>
        <v>0.63636363636363635</v>
      </c>
    </row>
    <row r="38" spans="1:14" ht="16" thickBot="1" x14ac:dyDescent="0.4">
      <c r="A38" s="23" t="s">
        <v>22</v>
      </c>
      <c r="B38" s="26"/>
      <c r="C38" s="26"/>
      <c r="D38" s="26"/>
      <c r="E38" s="26" t="s">
        <v>104</v>
      </c>
      <c r="F38" s="27" t="s">
        <v>104</v>
      </c>
      <c r="G38" s="26"/>
      <c r="H38" s="26"/>
      <c r="I38" s="26"/>
      <c r="J38" s="26"/>
      <c r="K38" s="26"/>
      <c r="L38" s="26"/>
      <c r="M38" s="28" t="s">
        <v>104</v>
      </c>
      <c r="N38" s="95">
        <f t="shared" si="2"/>
        <v>0.27272727272727271</v>
      </c>
    </row>
    <row r="39" spans="1:14" ht="16" thickBot="1" x14ac:dyDescent="0.4">
      <c r="A39" s="23" t="s">
        <v>80</v>
      </c>
      <c r="B39" s="26"/>
      <c r="C39" s="26"/>
      <c r="D39" s="26"/>
      <c r="E39" s="26"/>
      <c r="F39" s="27"/>
      <c r="G39" s="26"/>
      <c r="H39" s="26"/>
      <c r="I39" s="26"/>
      <c r="J39" s="26"/>
      <c r="K39" s="26"/>
      <c r="L39" s="26"/>
      <c r="M39" s="28"/>
      <c r="N39" s="95">
        <f t="shared" si="2"/>
        <v>0</v>
      </c>
    </row>
    <row r="40" spans="1:14" ht="16" thickBot="1" x14ac:dyDescent="0.4">
      <c r="A40" s="23" t="s">
        <v>74</v>
      </c>
      <c r="B40" s="26" t="s">
        <v>104</v>
      </c>
      <c r="C40" s="26" t="s">
        <v>104</v>
      </c>
      <c r="D40" s="26" t="s">
        <v>104</v>
      </c>
      <c r="E40" s="27" t="s">
        <v>104</v>
      </c>
      <c r="F40" s="27" t="s">
        <v>104</v>
      </c>
      <c r="G40" s="26" t="s">
        <v>104</v>
      </c>
      <c r="H40" s="26"/>
      <c r="I40" s="26" t="s">
        <v>104</v>
      </c>
      <c r="J40" s="26" t="s">
        <v>104</v>
      </c>
      <c r="K40" s="26" t="s">
        <v>104</v>
      </c>
      <c r="L40" s="26" t="s">
        <v>104</v>
      </c>
      <c r="M40" s="28" t="s">
        <v>104</v>
      </c>
      <c r="N40" s="95">
        <f t="shared" si="2"/>
        <v>1</v>
      </c>
    </row>
    <row r="41" spans="1:14" ht="16" thickBot="1" x14ac:dyDescent="0.4">
      <c r="A41" s="23" t="s">
        <v>23</v>
      </c>
      <c r="B41" s="26" t="s">
        <v>104</v>
      </c>
      <c r="C41" s="26" t="s">
        <v>104</v>
      </c>
      <c r="D41" s="26"/>
      <c r="E41" s="26" t="s">
        <v>104</v>
      </c>
      <c r="F41" s="26"/>
      <c r="G41" s="26" t="s">
        <v>104</v>
      </c>
      <c r="H41" s="26"/>
      <c r="I41" s="26"/>
      <c r="J41" s="26"/>
      <c r="K41" s="26"/>
      <c r="L41" s="26"/>
      <c r="M41" s="28"/>
      <c r="N41" s="95">
        <f t="shared" si="2"/>
        <v>0.36363636363636365</v>
      </c>
    </row>
    <row r="42" spans="1:14" ht="16" thickBot="1" x14ac:dyDescent="0.4">
      <c r="A42" s="23" t="s">
        <v>93</v>
      </c>
      <c r="B42" s="26"/>
      <c r="C42" s="26"/>
      <c r="D42" s="26" t="s">
        <v>104</v>
      </c>
      <c r="E42" s="26"/>
      <c r="F42" s="26"/>
      <c r="G42" s="26" t="s">
        <v>104</v>
      </c>
      <c r="H42" s="26"/>
      <c r="I42" s="26"/>
      <c r="J42" s="26"/>
      <c r="K42" s="26"/>
      <c r="L42" s="26"/>
      <c r="M42" s="28"/>
      <c r="N42" s="95">
        <f t="shared" si="2"/>
        <v>0.18181818181818182</v>
      </c>
    </row>
    <row r="43" spans="1:14" ht="16" thickBot="1" x14ac:dyDescent="0.4">
      <c r="A43" s="23" t="s">
        <v>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8"/>
      <c r="N43" s="95">
        <f t="shared" si="2"/>
        <v>0</v>
      </c>
    </row>
    <row r="44" spans="1:14" ht="16" thickBot="1" x14ac:dyDescent="0.4">
      <c r="A44" s="23" t="s">
        <v>76</v>
      </c>
      <c r="B44" s="26" t="s">
        <v>104</v>
      </c>
      <c r="C44" s="26"/>
      <c r="D44" s="26"/>
      <c r="E44" s="27" t="s">
        <v>104</v>
      </c>
      <c r="F44" s="27"/>
      <c r="G44" s="26"/>
      <c r="H44" s="26"/>
      <c r="I44" s="26"/>
      <c r="J44" s="26"/>
      <c r="K44" s="26"/>
      <c r="L44" s="26"/>
      <c r="M44" s="28" t="s">
        <v>104</v>
      </c>
      <c r="N44" s="95">
        <f t="shared" si="2"/>
        <v>0.27272727272727271</v>
      </c>
    </row>
    <row r="45" spans="1:14" ht="15.5" x14ac:dyDescent="0.35">
      <c r="A45" s="23" t="s">
        <v>81</v>
      </c>
      <c r="B45" s="26"/>
      <c r="C45" s="26"/>
      <c r="D45" s="26"/>
      <c r="E45" s="27" t="s">
        <v>104</v>
      </c>
      <c r="F45" s="27"/>
      <c r="G45" s="26"/>
      <c r="H45" s="26"/>
      <c r="I45" s="26"/>
      <c r="J45" s="26"/>
      <c r="K45" s="26"/>
      <c r="L45" s="26"/>
      <c r="M45" s="28"/>
      <c r="N45" s="95">
        <f t="shared" si="2"/>
        <v>9.0909090909090912E-2</v>
      </c>
    </row>
    <row r="46" spans="1:14" ht="16" thickBot="1" x14ac:dyDescent="0.4">
      <c r="A46" s="120" t="s">
        <v>149</v>
      </c>
      <c r="B46" s="126"/>
      <c r="C46" s="26" t="s">
        <v>104</v>
      </c>
      <c r="D46" s="26" t="s">
        <v>104</v>
      </c>
      <c r="E46" s="26"/>
      <c r="F46" s="26"/>
      <c r="G46" s="26"/>
      <c r="H46" s="26"/>
      <c r="I46" s="26"/>
      <c r="J46" s="26" t="s">
        <v>104</v>
      </c>
      <c r="K46" s="26" t="s">
        <v>104</v>
      </c>
      <c r="L46" s="26"/>
      <c r="M46" s="28"/>
      <c r="N46" s="95">
        <f t="shared" si="2"/>
        <v>0.36363636363636365</v>
      </c>
    </row>
    <row r="47" spans="1:14" ht="16" thickBot="1" x14ac:dyDescent="0.4">
      <c r="A47" s="23" t="s">
        <v>64</v>
      </c>
      <c r="B47" s="26" t="s">
        <v>104</v>
      </c>
      <c r="C47" s="26" t="s">
        <v>104</v>
      </c>
      <c r="D47" s="26" t="s">
        <v>104</v>
      </c>
      <c r="E47" s="27" t="s">
        <v>104</v>
      </c>
      <c r="F47" s="27" t="s">
        <v>104</v>
      </c>
      <c r="G47" s="26" t="s">
        <v>104</v>
      </c>
      <c r="H47" s="26"/>
      <c r="I47" s="26" t="s">
        <v>104</v>
      </c>
      <c r="J47" s="26" t="s">
        <v>104</v>
      </c>
      <c r="K47" s="26" t="s">
        <v>104</v>
      </c>
      <c r="L47" s="26" t="s">
        <v>104</v>
      </c>
      <c r="M47" s="28" t="s">
        <v>104</v>
      </c>
      <c r="N47" s="95">
        <f t="shared" si="2"/>
        <v>1</v>
      </c>
    </row>
    <row r="48" spans="1:14" ht="16" thickBot="1" x14ac:dyDescent="0.4">
      <c r="A48" s="23" t="s">
        <v>25</v>
      </c>
      <c r="B48" s="26" t="s">
        <v>104</v>
      </c>
      <c r="C48" s="26"/>
      <c r="D48" s="26" t="s">
        <v>104</v>
      </c>
      <c r="E48" s="27" t="s">
        <v>104</v>
      </c>
      <c r="F48" s="27" t="s">
        <v>104</v>
      </c>
      <c r="G48" s="26" t="s">
        <v>104</v>
      </c>
      <c r="H48" s="26"/>
      <c r="I48" s="26"/>
      <c r="J48" s="26"/>
      <c r="K48" s="26"/>
      <c r="L48" s="26" t="s">
        <v>104</v>
      </c>
      <c r="M48" s="28" t="s">
        <v>104</v>
      </c>
      <c r="N48" s="95">
        <f t="shared" si="2"/>
        <v>0.63636363636363635</v>
      </c>
    </row>
    <row r="49" spans="1:14" ht="16" thickBot="1" x14ac:dyDescent="0.4">
      <c r="A49" s="23" t="s">
        <v>26</v>
      </c>
      <c r="B49" s="26"/>
      <c r="C49" s="26" t="s">
        <v>104</v>
      </c>
      <c r="D49" s="26"/>
      <c r="E49" s="26" t="s">
        <v>104</v>
      </c>
      <c r="F49" s="27"/>
      <c r="G49" s="26" t="s">
        <v>104</v>
      </c>
      <c r="H49" s="26"/>
      <c r="I49" s="26" t="s">
        <v>104</v>
      </c>
      <c r="J49" s="26" t="s">
        <v>104</v>
      </c>
      <c r="K49" s="26" t="s">
        <v>104</v>
      </c>
      <c r="L49" s="26" t="s">
        <v>104</v>
      </c>
      <c r="M49" s="28" t="s">
        <v>104</v>
      </c>
      <c r="N49" s="95">
        <f t="shared" si="2"/>
        <v>0.72727272727272729</v>
      </c>
    </row>
    <row r="50" spans="1:14" ht="16" thickBot="1" x14ac:dyDescent="0.4">
      <c r="A50" s="23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8"/>
      <c r="N50" s="95">
        <f t="shared" si="2"/>
        <v>0</v>
      </c>
    </row>
    <row r="51" spans="1:14" ht="16" thickBot="1" x14ac:dyDescent="0.4">
      <c r="A51" s="23" t="s">
        <v>28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8"/>
      <c r="N51" s="95">
        <f t="shared" si="2"/>
        <v>0</v>
      </c>
    </row>
    <row r="52" spans="1:14" ht="16" thickBot="1" x14ac:dyDescent="0.4">
      <c r="A52" s="23" t="s">
        <v>29</v>
      </c>
      <c r="B52" s="26" t="s">
        <v>104</v>
      </c>
      <c r="C52" s="26" t="s">
        <v>104</v>
      </c>
      <c r="D52" s="26"/>
      <c r="E52" s="27" t="s">
        <v>104</v>
      </c>
      <c r="F52" s="27" t="s">
        <v>104</v>
      </c>
      <c r="G52" s="26" t="s">
        <v>104</v>
      </c>
      <c r="H52" s="26"/>
      <c r="I52" s="26" t="s">
        <v>104</v>
      </c>
      <c r="J52" s="26" t="s">
        <v>104</v>
      </c>
      <c r="K52" s="26"/>
      <c r="L52" s="26" t="s">
        <v>104</v>
      </c>
      <c r="M52" s="28"/>
      <c r="N52" s="95">
        <f t="shared" si="2"/>
        <v>0.72727272727272729</v>
      </c>
    </row>
    <row r="53" spans="1:14" ht="16" thickBot="1" x14ac:dyDescent="0.4">
      <c r="A53" s="23" t="s">
        <v>30</v>
      </c>
      <c r="B53" s="26"/>
      <c r="C53" s="26"/>
      <c r="D53" s="26" t="s">
        <v>104</v>
      </c>
      <c r="E53" s="26" t="s">
        <v>104</v>
      </c>
      <c r="F53" s="27" t="s">
        <v>104</v>
      </c>
      <c r="G53" s="26"/>
      <c r="H53" s="26"/>
      <c r="I53" s="26"/>
      <c r="J53" s="26"/>
      <c r="K53" s="26" t="s">
        <v>104</v>
      </c>
      <c r="L53" s="26"/>
      <c r="M53" s="28" t="s">
        <v>104</v>
      </c>
      <c r="N53" s="95">
        <f t="shared" si="2"/>
        <v>0.45454545454545453</v>
      </c>
    </row>
    <row r="54" spans="1:14" ht="16" thickBot="1" x14ac:dyDescent="0.4">
      <c r="A54" s="23" t="s">
        <v>82</v>
      </c>
      <c r="B54" s="26" t="s">
        <v>104</v>
      </c>
      <c r="C54" s="26" t="s">
        <v>104</v>
      </c>
      <c r="D54" s="26" t="s">
        <v>104</v>
      </c>
      <c r="E54" s="27" t="s">
        <v>104</v>
      </c>
      <c r="F54" s="27" t="s">
        <v>104</v>
      </c>
      <c r="G54" s="26" t="s">
        <v>104</v>
      </c>
      <c r="H54" s="26"/>
      <c r="I54" s="26" t="s">
        <v>104</v>
      </c>
      <c r="J54" s="26" t="s">
        <v>104</v>
      </c>
      <c r="K54" s="26" t="s">
        <v>104</v>
      </c>
      <c r="L54" s="26" t="s">
        <v>104</v>
      </c>
      <c r="M54" s="28" t="s">
        <v>104</v>
      </c>
      <c r="N54" s="95">
        <f t="shared" si="2"/>
        <v>1</v>
      </c>
    </row>
    <row r="55" spans="1:14" ht="16" thickBot="1" x14ac:dyDescent="0.4">
      <c r="A55" s="23" t="s">
        <v>65</v>
      </c>
      <c r="B55" s="26" t="s">
        <v>104</v>
      </c>
      <c r="C55" s="26" t="s">
        <v>104</v>
      </c>
      <c r="D55" s="26" t="s">
        <v>104</v>
      </c>
      <c r="E55" s="26" t="s">
        <v>104</v>
      </c>
      <c r="F55" s="27" t="s">
        <v>104</v>
      </c>
      <c r="G55" s="26"/>
      <c r="H55" s="26"/>
      <c r="I55" s="26" t="s">
        <v>104</v>
      </c>
      <c r="J55" s="26" t="s">
        <v>104</v>
      </c>
      <c r="K55" s="26"/>
      <c r="L55" s="26"/>
      <c r="M55" s="28" t="s">
        <v>104</v>
      </c>
      <c r="N55" s="95">
        <f t="shared" si="2"/>
        <v>0.72727272727272729</v>
      </c>
    </row>
    <row r="56" spans="1:14" ht="16" thickBot="1" x14ac:dyDescent="0.4">
      <c r="A56" s="23" t="s">
        <v>95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8"/>
      <c r="N56" s="95">
        <f t="shared" si="2"/>
        <v>0</v>
      </c>
    </row>
    <row r="57" spans="1:14" ht="16" thickBot="1" x14ac:dyDescent="0.4">
      <c r="A57" s="23" t="s">
        <v>31</v>
      </c>
      <c r="B57" s="26" t="s">
        <v>104</v>
      </c>
      <c r="C57" s="26"/>
      <c r="D57" s="26" t="s">
        <v>104</v>
      </c>
      <c r="E57" s="27" t="s">
        <v>104</v>
      </c>
      <c r="F57" s="26"/>
      <c r="G57" s="26" t="s">
        <v>104</v>
      </c>
      <c r="H57" s="26"/>
      <c r="I57" s="26" t="s">
        <v>104</v>
      </c>
      <c r="J57" s="26" t="s">
        <v>104</v>
      </c>
      <c r="K57" s="26" t="s">
        <v>104</v>
      </c>
      <c r="L57" s="26"/>
      <c r="M57" s="28" t="s">
        <v>104</v>
      </c>
      <c r="N57" s="95">
        <f t="shared" si="2"/>
        <v>0.72727272727272729</v>
      </c>
    </row>
    <row r="58" spans="1:14" ht="16" thickBot="1" x14ac:dyDescent="0.4">
      <c r="A58" s="23" t="s">
        <v>32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8"/>
      <c r="N58" s="95">
        <f t="shared" si="2"/>
        <v>0</v>
      </c>
    </row>
    <row r="59" spans="1:14" ht="16" thickBot="1" x14ac:dyDescent="0.4">
      <c r="A59" s="23" t="s">
        <v>66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8"/>
      <c r="N59" s="95">
        <f t="shared" si="2"/>
        <v>0</v>
      </c>
    </row>
    <row r="60" spans="1:14" ht="16" thickBot="1" x14ac:dyDescent="0.4">
      <c r="A60" s="23" t="s">
        <v>83</v>
      </c>
      <c r="B60" s="26"/>
      <c r="C60" s="26" t="s">
        <v>104</v>
      </c>
      <c r="D60" s="26" t="s">
        <v>104</v>
      </c>
      <c r="E60" s="26"/>
      <c r="F60" s="27" t="s">
        <v>104</v>
      </c>
      <c r="G60" s="26" t="s">
        <v>104</v>
      </c>
      <c r="H60" s="26"/>
      <c r="I60" s="26"/>
      <c r="J60" s="26" t="s">
        <v>104</v>
      </c>
      <c r="K60" s="26"/>
      <c r="L60" s="26"/>
      <c r="M60" s="28"/>
      <c r="N60" s="95">
        <f t="shared" si="2"/>
        <v>0.45454545454545453</v>
      </c>
    </row>
    <row r="61" spans="1:14" ht="16" thickBot="1" x14ac:dyDescent="0.4">
      <c r="A61" s="23" t="s">
        <v>33</v>
      </c>
      <c r="B61" s="26"/>
      <c r="C61" s="26"/>
      <c r="D61" s="26" t="s">
        <v>104</v>
      </c>
      <c r="E61" s="27"/>
      <c r="F61" s="26" t="s">
        <v>104</v>
      </c>
      <c r="G61" s="26" t="s">
        <v>104</v>
      </c>
      <c r="H61" s="26"/>
      <c r="I61" s="26"/>
      <c r="J61" s="26"/>
      <c r="K61" s="26"/>
      <c r="L61" s="26"/>
      <c r="M61" s="28"/>
      <c r="N61" s="95">
        <f t="shared" si="2"/>
        <v>0.27272727272727271</v>
      </c>
    </row>
    <row r="62" spans="1:14" ht="16" thickBot="1" x14ac:dyDescent="0.4">
      <c r="A62" s="23" t="s">
        <v>34</v>
      </c>
      <c r="B62" s="26"/>
      <c r="C62" s="26"/>
      <c r="D62" s="26"/>
      <c r="E62" s="26"/>
      <c r="F62" s="26"/>
      <c r="G62" s="26"/>
      <c r="H62" s="26"/>
      <c r="I62" s="26" t="s">
        <v>104</v>
      </c>
      <c r="J62" s="26"/>
      <c r="K62" s="26" t="s">
        <v>104</v>
      </c>
      <c r="L62" s="26"/>
      <c r="M62" s="28" t="s">
        <v>104</v>
      </c>
      <c r="N62" s="95">
        <f t="shared" si="2"/>
        <v>0.27272727272727271</v>
      </c>
    </row>
    <row r="63" spans="1:14" ht="16" thickBot="1" x14ac:dyDescent="0.4">
      <c r="A63" s="23" t="s">
        <v>35</v>
      </c>
      <c r="B63" s="26"/>
      <c r="C63" s="26"/>
      <c r="D63" s="26"/>
      <c r="E63" s="26"/>
      <c r="F63" s="26"/>
      <c r="G63" s="26"/>
      <c r="H63" s="26"/>
      <c r="I63" s="26"/>
      <c r="J63" s="26" t="s">
        <v>104</v>
      </c>
      <c r="K63" s="26" t="s">
        <v>104</v>
      </c>
      <c r="L63" s="26" t="s">
        <v>104</v>
      </c>
      <c r="M63" s="28" t="s">
        <v>104</v>
      </c>
      <c r="N63" s="95">
        <f t="shared" si="2"/>
        <v>0.36363636363636365</v>
      </c>
    </row>
    <row r="64" spans="1:14" ht="16" thickBot="1" x14ac:dyDescent="0.4">
      <c r="A64" s="23" t="s">
        <v>36</v>
      </c>
      <c r="B64" s="26" t="s">
        <v>104</v>
      </c>
      <c r="C64" s="26" t="s">
        <v>104</v>
      </c>
      <c r="D64" s="26"/>
      <c r="E64" s="26" t="s">
        <v>104</v>
      </c>
      <c r="F64" s="27" t="s">
        <v>104</v>
      </c>
      <c r="G64" s="26"/>
      <c r="H64" s="26"/>
      <c r="I64" s="26"/>
      <c r="J64" s="26"/>
      <c r="K64" s="26" t="s">
        <v>104</v>
      </c>
      <c r="L64" s="26"/>
      <c r="M64" s="28" t="s">
        <v>104</v>
      </c>
      <c r="N64" s="95">
        <f t="shared" si="2"/>
        <v>0.54545454545454541</v>
      </c>
    </row>
    <row r="65" spans="1:14" ht="16" thickBot="1" x14ac:dyDescent="0.4">
      <c r="A65" s="23" t="s">
        <v>37</v>
      </c>
      <c r="B65" s="26" t="s">
        <v>104</v>
      </c>
      <c r="C65" s="26" t="s">
        <v>104</v>
      </c>
      <c r="D65" s="26" t="s">
        <v>104</v>
      </c>
      <c r="E65" s="27" t="s">
        <v>104</v>
      </c>
      <c r="F65" s="26" t="s">
        <v>104</v>
      </c>
      <c r="G65" s="26" t="s">
        <v>104</v>
      </c>
      <c r="H65" s="26"/>
      <c r="I65" s="26" t="s">
        <v>104</v>
      </c>
      <c r="J65" s="26" t="s">
        <v>104</v>
      </c>
      <c r="K65" s="26"/>
      <c r="L65" s="26" t="s">
        <v>104</v>
      </c>
      <c r="M65" s="28" t="s">
        <v>104</v>
      </c>
      <c r="N65" s="95">
        <f t="shared" si="2"/>
        <v>0.90909090909090906</v>
      </c>
    </row>
    <row r="66" spans="1:14" ht="16" hidden="1" thickBot="1" x14ac:dyDescent="0.4">
      <c r="A66" s="23" t="s">
        <v>38</v>
      </c>
      <c r="B66" s="29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8"/>
      <c r="N66" s="95">
        <f t="shared" si="2"/>
        <v>0</v>
      </c>
    </row>
    <row r="67" spans="1:14" ht="16" thickBot="1" x14ac:dyDescent="0.4">
      <c r="A67" s="23" t="s">
        <v>39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8"/>
      <c r="N67" s="95">
        <f t="shared" si="2"/>
        <v>0</v>
      </c>
    </row>
    <row r="68" spans="1:14" ht="16" thickBot="1" x14ac:dyDescent="0.4">
      <c r="A68" s="23" t="s">
        <v>67</v>
      </c>
      <c r="B68" s="26" t="s">
        <v>104</v>
      </c>
      <c r="C68" s="26"/>
      <c r="D68" s="26" t="s">
        <v>104</v>
      </c>
      <c r="E68" s="26" t="s">
        <v>104</v>
      </c>
      <c r="F68" s="27"/>
      <c r="G68" s="26" t="s">
        <v>104</v>
      </c>
      <c r="H68" s="26"/>
      <c r="I68" s="26" t="s">
        <v>104</v>
      </c>
      <c r="J68" s="26" t="s">
        <v>104</v>
      </c>
      <c r="K68" s="26" t="s">
        <v>104</v>
      </c>
      <c r="L68" s="26" t="s">
        <v>104</v>
      </c>
      <c r="M68" s="28" t="s">
        <v>104</v>
      </c>
      <c r="N68" s="95">
        <f t="shared" si="2"/>
        <v>0.81818181818181823</v>
      </c>
    </row>
    <row r="69" spans="1:14" ht="16" thickBot="1" x14ac:dyDescent="0.4">
      <c r="A69" s="23" t="s">
        <v>40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8"/>
      <c r="N69" s="95">
        <f t="shared" si="2"/>
        <v>0</v>
      </c>
    </row>
    <row r="70" spans="1:14" ht="16" thickBot="1" x14ac:dyDescent="0.4">
      <c r="A70" s="23" t="s">
        <v>41</v>
      </c>
      <c r="B70" s="26"/>
      <c r="C70" s="26" t="s">
        <v>104</v>
      </c>
      <c r="D70" s="26"/>
      <c r="E70" s="26"/>
      <c r="F70" s="26"/>
      <c r="G70" s="26" t="s">
        <v>104</v>
      </c>
      <c r="H70" s="26"/>
      <c r="I70" s="26" t="s">
        <v>104</v>
      </c>
      <c r="J70" s="26"/>
      <c r="K70" s="26" t="s">
        <v>104</v>
      </c>
      <c r="L70" s="26"/>
      <c r="M70" s="28"/>
      <c r="N70" s="95">
        <f t="shared" si="2"/>
        <v>0.36363636363636365</v>
      </c>
    </row>
    <row r="71" spans="1:14" ht="16" thickBot="1" x14ac:dyDescent="0.4">
      <c r="A71" s="23" t="s">
        <v>68</v>
      </c>
      <c r="B71" s="26"/>
      <c r="C71" s="26"/>
      <c r="D71" s="26"/>
      <c r="E71" s="26"/>
      <c r="F71" s="27"/>
      <c r="G71" s="26"/>
      <c r="H71" s="26"/>
      <c r="I71" s="26"/>
      <c r="J71" s="26"/>
      <c r="K71" s="26" t="s">
        <v>104</v>
      </c>
      <c r="L71" s="26"/>
      <c r="M71" s="28" t="s">
        <v>104</v>
      </c>
      <c r="N71" s="95">
        <f t="shared" si="2"/>
        <v>0.18181818181818182</v>
      </c>
    </row>
    <row r="72" spans="1:14" ht="16" thickBot="1" x14ac:dyDescent="0.4">
      <c r="A72" s="23" t="s">
        <v>42</v>
      </c>
      <c r="B72" s="26" t="s">
        <v>104</v>
      </c>
      <c r="C72" s="26" t="s">
        <v>104</v>
      </c>
      <c r="D72" s="26" t="s">
        <v>104</v>
      </c>
      <c r="E72" s="27" t="s">
        <v>104</v>
      </c>
      <c r="F72" s="27"/>
      <c r="G72" s="26" t="s">
        <v>104</v>
      </c>
      <c r="H72" s="26"/>
      <c r="I72" s="26" t="s">
        <v>104</v>
      </c>
      <c r="J72" s="26" t="s">
        <v>104</v>
      </c>
      <c r="K72" s="26"/>
      <c r="L72" s="26" t="s">
        <v>104</v>
      </c>
      <c r="M72" s="28" t="s">
        <v>104</v>
      </c>
      <c r="N72" s="95">
        <f t="shared" si="2"/>
        <v>0.81818181818181823</v>
      </c>
    </row>
    <row r="73" spans="1:14" ht="16" thickBot="1" x14ac:dyDescent="0.4">
      <c r="A73" s="23" t="s">
        <v>43</v>
      </c>
      <c r="B73" s="26"/>
      <c r="C73" s="26"/>
      <c r="D73" s="26"/>
      <c r="E73" s="27"/>
      <c r="F73" s="26" t="s">
        <v>104</v>
      </c>
      <c r="G73" s="26" t="s">
        <v>104</v>
      </c>
      <c r="H73" s="26"/>
      <c r="I73" s="26" t="s">
        <v>104</v>
      </c>
      <c r="J73" s="26" t="s">
        <v>104</v>
      </c>
      <c r="K73" s="26" t="s">
        <v>104</v>
      </c>
      <c r="L73" s="26"/>
      <c r="M73" s="28" t="s">
        <v>104</v>
      </c>
      <c r="N73" s="95">
        <f t="shared" si="2"/>
        <v>0.54545454545454541</v>
      </c>
    </row>
    <row r="74" spans="1:14" ht="16" thickBot="1" x14ac:dyDescent="0.4">
      <c r="A74" s="23" t="s">
        <v>44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8"/>
      <c r="N74" s="95">
        <f t="shared" ref="N74:N101" si="3">COUNTA(B74:M74)/$N$3</f>
        <v>0</v>
      </c>
    </row>
    <row r="75" spans="1:14" ht="16" thickBot="1" x14ac:dyDescent="0.4">
      <c r="A75" s="23" t="s">
        <v>69</v>
      </c>
      <c r="B75" s="26" t="s">
        <v>104</v>
      </c>
      <c r="C75" s="26" t="s">
        <v>104</v>
      </c>
      <c r="D75" s="26" t="s">
        <v>104</v>
      </c>
      <c r="E75" s="27" t="s">
        <v>104</v>
      </c>
      <c r="F75" s="27" t="s">
        <v>104</v>
      </c>
      <c r="G75" s="26" t="s">
        <v>104</v>
      </c>
      <c r="H75" s="26"/>
      <c r="I75" s="26" t="s">
        <v>104</v>
      </c>
      <c r="J75" s="26" t="s">
        <v>104</v>
      </c>
      <c r="K75" s="26"/>
      <c r="L75" s="26" t="s">
        <v>104</v>
      </c>
      <c r="M75" s="28" t="s">
        <v>104</v>
      </c>
      <c r="N75" s="95">
        <f t="shared" si="3"/>
        <v>0.90909090909090906</v>
      </c>
    </row>
    <row r="76" spans="1:14" ht="16" thickBot="1" x14ac:dyDescent="0.4">
      <c r="A76" s="23" t="s">
        <v>84</v>
      </c>
      <c r="B76" s="26" t="s">
        <v>104</v>
      </c>
      <c r="C76" s="26" t="s">
        <v>104</v>
      </c>
      <c r="D76" s="26"/>
      <c r="E76" s="27" t="s">
        <v>104</v>
      </c>
      <c r="F76" s="27" t="s">
        <v>104</v>
      </c>
      <c r="G76" s="26" t="s">
        <v>104</v>
      </c>
      <c r="H76" s="26"/>
      <c r="I76" s="26"/>
      <c r="J76" s="26" t="s">
        <v>104</v>
      </c>
      <c r="K76" s="26" t="s">
        <v>104</v>
      </c>
      <c r="L76" s="26"/>
      <c r="M76" s="28" t="s">
        <v>104</v>
      </c>
      <c r="N76" s="95">
        <f t="shared" si="3"/>
        <v>0.72727272727272729</v>
      </c>
    </row>
    <row r="77" spans="1:14" ht="16" thickBot="1" x14ac:dyDescent="0.4">
      <c r="A77" s="23" t="s">
        <v>70</v>
      </c>
      <c r="B77" s="29"/>
      <c r="C77" s="26"/>
      <c r="D77" s="26"/>
      <c r="E77" s="27"/>
      <c r="F77" s="26"/>
      <c r="G77" s="26" t="s">
        <v>104</v>
      </c>
      <c r="H77" s="26"/>
      <c r="I77" s="26"/>
      <c r="J77" s="26" t="s">
        <v>104</v>
      </c>
      <c r="K77" s="26" t="s">
        <v>104</v>
      </c>
      <c r="L77" s="26" t="s">
        <v>104</v>
      </c>
      <c r="M77" s="28" t="s">
        <v>104</v>
      </c>
      <c r="N77" s="95">
        <f>COUNTA(B77:M77)/$N$3</f>
        <v>0.45454545454545453</v>
      </c>
    </row>
    <row r="78" spans="1:14" ht="16" thickBot="1" x14ac:dyDescent="0.4">
      <c r="A78" s="23" t="s">
        <v>154</v>
      </c>
      <c r="B78" s="29" t="s">
        <v>104</v>
      </c>
      <c r="C78" s="26" t="s">
        <v>104</v>
      </c>
      <c r="D78" s="26"/>
      <c r="E78" s="27"/>
      <c r="F78" s="27"/>
      <c r="G78" s="26" t="s">
        <v>104</v>
      </c>
      <c r="H78" s="26"/>
      <c r="I78" s="26" t="s">
        <v>104</v>
      </c>
      <c r="J78" s="26" t="s">
        <v>104</v>
      </c>
      <c r="K78" s="26"/>
      <c r="L78" s="26" t="s">
        <v>104</v>
      </c>
      <c r="M78" s="28"/>
      <c r="N78" s="95">
        <f>COUNTA(B78:M78)/$N$3</f>
        <v>0.54545454545454541</v>
      </c>
    </row>
    <row r="79" spans="1:14" ht="16" thickBot="1" x14ac:dyDescent="0.4">
      <c r="A79" s="23" t="s">
        <v>85</v>
      </c>
      <c r="B79" s="26"/>
      <c r="C79" s="26" t="s">
        <v>104</v>
      </c>
      <c r="D79" s="26"/>
      <c r="E79" s="27" t="s">
        <v>104</v>
      </c>
      <c r="F79" s="27"/>
      <c r="G79" s="26" t="s">
        <v>104</v>
      </c>
      <c r="H79" s="26"/>
      <c r="I79" s="26"/>
      <c r="J79" s="26"/>
      <c r="K79" s="26" t="s">
        <v>104</v>
      </c>
      <c r="L79" s="26"/>
      <c r="M79" s="28" t="s">
        <v>104</v>
      </c>
      <c r="N79" s="95">
        <f t="shared" si="3"/>
        <v>0.45454545454545453</v>
      </c>
    </row>
    <row r="80" spans="1:14" ht="16" thickBot="1" x14ac:dyDescent="0.4">
      <c r="A80" s="23" t="s">
        <v>46</v>
      </c>
      <c r="B80" s="26" t="s">
        <v>104</v>
      </c>
      <c r="C80" s="26"/>
      <c r="D80" s="26"/>
      <c r="E80" s="26" t="s">
        <v>104</v>
      </c>
      <c r="F80" s="26"/>
      <c r="G80" s="26" t="s">
        <v>104</v>
      </c>
      <c r="H80" s="26"/>
      <c r="I80" s="26"/>
      <c r="J80" s="26" t="s">
        <v>104</v>
      </c>
      <c r="K80" s="26"/>
      <c r="L80" s="26" t="s">
        <v>104</v>
      </c>
      <c r="M80" s="28" t="s">
        <v>104</v>
      </c>
      <c r="N80" s="95">
        <f t="shared" si="3"/>
        <v>0.54545454545454541</v>
      </c>
    </row>
    <row r="81" spans="1:14" ht="16" thickBot="1" x14ac:dyDescent="0.4">
      <c r="A81" s="23" t="s">
        <v>47</v>
      </c>
      <c r="B81" s="26"/>
      <c r="C81" s="26"/>
      <c r="D81" s="26" t="s">
        <v>104</v>
      </c>
      <c r="E81" s="26"/>
      <c r="F81" s="27"/>
      <c r="G81" s="26" t="s">
        <v>104</v>
      </c>
      <c r="H81" s="26"/>
      <c r="I81" s="26"/>
      <c r="J81" s="26" t="s">
        <v>104</v>
      </c>
      <c r="K81" s="26"/>
      <c r="L81" s="26"/>
      <c r="M81" s="28" t="s">
        <v>104</v>
      </c>
      <c r="N81" s="95">
        <f t="shared" si="3"/>
        <v>0.36363636363636365</v>
      </c>
    </row>
    <row r="82" spans="1:14" ht="16" thickBot="1" x14ac:dyDescent="0.4">
      <c r="A82" s="23" t="s">
        <v>48</v>
      </c>
      <c r="B82" s="26"/>
      <c r="C82" s="26"/>
      <c r="D82" s="26"/>
      <c r="E82" s="26"/>
      <c r="F82" s="26"/>
      <c r="G82" s="26"/>
      <c r="H82" s="26"/>
      <c r="I82" s="26" t="s">
        <v>104</v>
      </c>
      <c r="J82" s="26"/>
      <c r="K82" s="26"/>
      <c r="L82" s="26" t="s">
        <v>104</v>
      </c>
      <c r="M82" s="28" t="s">
        <v>104</v>
      </c>
      <c r="N82" s="95">
        <f t="shared" si="3"/>
        <v>0.27272727272727271</v>
      </c>
    </row>
    <row r="83" spans="1:14" ht="16" thickBot="1" x14ac:dyDescent="0.4">
      <c r="A83" s="23" t="s">
        <v>49</v>
      </c>
      <c r="B83" s="26" t="s">
        <v>104</v>
      </c>
      <c r="C83" s="26"/>
      <c r="D83" s="26"/>
      <c r="E83" s="26"/>
      <c r="F83" s="26"/>
      <c r="G83" s="26"/>
      <c r="H83" s="26"/>
      <c r="I83" s="26" t="s">
        <v>104</v>
      </c>
      <c r="J83" s="26"/>
      <c r="K83" s="26"/>
      <c r="L83" s="26"/>
      <c r="M83" s="28"/>
      <c r="N83" s="95">
        <f t="shared" si="3"/>
        <v>0.18181818181818182</v>
      </c>
    </row>
    <row r="84" spans="1:14" ht="16" thickBot="1" x14ac:dyDescent="0.4">
      <c r="A84" s="23" t="s">
        <v>86</v>
      </c>
      <c r="B84" s="26" t="s">
        <v>104</v>
      </c>
      <c r="C84" s="26"/>
      <c r="D84" s="26"/>
      <c r="E84" s="27" t="s">
        <v>104</v>
      </c>
      <c r="F84" s="27" t="s">
        <v>104</v>
      </c>
      <c r="G84" s="26"/>
      <c r="H84" s="26"/>
      <c r="I84" s="26" t="s">
        <v>104</v>
      </c>
      <c r="J84" s="26" t="s">
        <v>104</v>
      </c>
      <c r="K84" s="26"/>
      <c r="L84" s="26" t="s">
        <v>104</v>
      </c>
      <c r="M84" s="28" t="s">
        <v>104</v>
      </c>
      <c r="N84" s="95">
        <f t="shared" si="3"/>
        <v>0.63636363636363635</v>
      </c>
    </row>
    <row r="85" spans="1:14" ht="16" thickBot="1" x14ac:dyDescent="0.4">
      <c r="A85" s="23" t="s">
        <v>87</v>
      </c>
      <c r="B85" s="26" t="s">
        <v>104</v>
      </c>
      <c r="C85" s="26" t="s">
        <v>104</v>
      </c>
      <c r="D85" s="26" t="s">
        <v>104</v>
      </c>
      <c r="E85" s="27" t="s">
        <v>104</v>
      </c>
      <c r="F85" s="27" t="s">
        <v>104</v>
      </c>
      <c r="G85" s="26" t="s">
        <v>104</v>
      </c>
      <c r="H85" s="26"/>
      <c r="I85" s="26" t="s">
        <v>104</v>
      </c>
      <c r="J85" s="26" t="s">
        <v>104</v>
      </c>
      <c r="K85" s="26" t="s">
        <v>104</v>
      </c>
      <c r="L85" s="26" t="s">
        <v>104</v>
      </c>
      <c r="M85" s="28" t="s">
        <v>104</v>
      </c>
      <c r="N85" s="95">
        <f t="shared" si="3"/>
        <v>1</v>
      </c>
    </row>
    <row r="86" spans="1:14" ht="16" thickBot="1" x14ac:dyDescent="0.4">
      <c r="A86" s="23" t="s">
        <v>88</v>
      </c>
      <c r="B86" s="26" t="s">
        <v>104</v>
      </c>
      <c r="C86" s="26" t="s">
        <v>104</v>
      </c>
      <c r="D86" s="26" t="s">
        <v>104</v>
      </c>
      <c r="E86" s="27" t="s">
        <v>104</v>
      </c>
      <c r="F86" s="27"/>
      <c r="G86" s="26"/>
      <c r="H86" s="26"/>
      <c r="I86" s="26" t="s">
        <v>104</v>
      </c>
      <c r="J86" s="26" t="s">
        <v>104</v>
      </c>
      <c r="K86" s="26" t="s">
        <v>104</v>
      </c>
      <c r="L86" s="26"/>
      <c r="M86" s="28" t="s">
        <v>104</v>
      </c>
      <c r="N86" s="95">
        <f t="shared" si="3"/>
        <v>0.72727272727272729</v>
      </c>
    </row>
    <row r="87" spans="1:14" ht="16" thickBot="1" x14ac:dyDescent="0.4">
      <c r="A87" s="23" t="s">
        <v>50</v>
      </c>
      <c r="B87" s="26"/>
      <c r="C87" s="26"/>
      <c r="D87" s="26"/>
      <c r="E87" s="27" t="s">
        <v>104</v>
      </c>
      <c r="F87" s="26"/>
      <c r="G87" s="26"/>
      <c r="H87" s="26"/>
      <c r="I87" s="26"/>
      <c r="J87" s="26" t="s">
        <v>104</v>
      </c>
      <c r="K87" s="26"/>
      <c r="L87" s="26"/>
      <c r="M87" s="28" t="s">
        <v>104</v>
      </c>
      <c r="N87" s="95">
        <f t="shared" si="3"/>
        <v>0.27272727272727271</v>
      </c>
    </row>
    <row r="88" spans="1:14" ht="16" thickBot="1" x14ac:dyDescent="0.4">
      <c r="A88" s="23" t="s">
        <v>51</v>
      </c>
      <c r="B88" s="26"/>
      <c r="C88" s="26"/>
      <c r="D88" s="26"/>
      <c r="E88" s="27"/>
      <c r="F88" s="27" t="s">
        <v>104</v>
      </c>
      <c r="G88" s="26" t="s">
        <v>104</v>
      </c>
      <c r="H88" s="26"/>
      <c r="I88" s="26"/>
      <c r="J88" s="26" t="s">
        <v>104</v>
      </c>
      <c r="K88" s="26"/>
      <c r="L88" s="26" t="s">
        <v>104</v>
      </c>
      <c r="M88" s="28" t="s">
        <v>104</v>
      </c>
      <c r="N88" s="95">
        <f t="shared" si="3"/>
        <v>0.45454545454545453</v>
      </c>
    </row>
    <row r="89" spans="1:14" ht="16" thickBot="1" x14ac:dyDescent="0.4">
      <c r="A89" s="23" t="s">
        <v>54</v>
      </c>
      <c r="B89" s="26" t="s">
        <v>104</v>
      </c>
      <c r="C89" s="26"/>
      <c r="D89" s="26" t="s">
        <v>104</v>
      </c>
      <c r="E89" s="27"/>
      <c r="F89" s="26"/>
      <c r="G89" s="26"/>
      <c r="H89" s="26"/>
      <c r="I89" s="26" t="s">
        <v>104</v>
      </c>
      <c r="J89" s="26"/>
      <c r="K89" s="26" t="s">
        <v>104</v>
      </c>
      <c r="L89" s="26" t="s">
        <v>104</v>
      </c>
      <c r="M89" s="28" t="s">
        <v>104</v>
      </c>
      <c r="N89" s="95">
        <f t="shared" si="3"/>
        <v>0.54545454545454541</v>
      </c>
    </row>
    <row r="90" spans="1:14" ht="16" thickBot="1" x14ac:dyDescent="0.4">
      <c r="A90" s="23" t="s">
        <v>55</v>
      </c>
      <c r="B90" s="26"/>
      <c r="C90" s="26"/>
      <c r="D90" s="26" t="s">
        <v>104</v>
      </c>
      <c r="E90" s="26"/>
      <c r="F90" s="26"/>
      <c r="G90" s="26" t="s">
        <v>104</v>
      </c>
      <c r="H90" s="26"/>
      <c r="I90" s="26"/>
      <c r="J90" s="26"/>
      <c r="K90" s="26"/>
      <c r="L90" s="26"/>
      <c r="M90" s="28"/>
      <c r="N90" s="95">
        <f t="shared" si="3"/>
        <v>0.18181818181818182</v>
      </c>
    </row>
    <row r="91" spans="1:14" ht="16" thickBot="1" x14ac:dyDescent="0.4">
      <c r="A91" s="23" t="s">
        <v>56</v>
      </c>
      <c r="B91" s="26"/>
      <c r="C91" s="26"/>
      <c r="D91" s="26" t="s">
        <v>104</v>
      </c>
      <c r="E91" s="27"/>
      <c r="F91" s="27" t="s">
        <v>104</v>
      </c>
      <c r="G91" s="26"/>
      <c r="H91" s="26"/>
      <c r="I91" s="26"/>
      <c r="J91" s="26" t="s">
        <v>104</v>
      </c>
      <c r="K91" s="26"/>
      <c r="L91" s="26" t="s">
        <v>104</v>
      </c>
      <c r="M91" s="28" t="s">
        <v>104</v>
      </c>
      <c r="N91" s="95">
        <f t="shared" si="3"/>
        <v>0.45454545454545453</v>
      </c>
    </row>
    <row r="92" spans="1:14" ht="16" thickBot="1" x14ac:dyDescent="0.4">
      <c r="A92" s="23" t="s">
        <v>189</v>
      </c>
      <c r="B92" s="26"/>
      <c r="C92" s="26" t="s">
        <v>104</v>
      </c>
      <c r="D92" s="26" t="s">
        <v>104</v>
      </c>
      <c r="E92" s="27" t="s">
        <v>104</v>
      </c>
      <c r="F92" s="27"/>
      <c r="G92" s="26" t="s">
        <v>104</v>
      </c>
      <c r="H92" s="26"/>
      <c r="I92" s="26" t="s">
        <v>104</v>
      </c>
      <c r="J92" s="26"/>
      <c r="K92" s="26" t="s">
        <v>104</v>
      </c>
      <c r="L92" s="26" t="s">
        <v>104</v>
      </c>
      <c r="M92" s="28" t="s">
        <v>104</v>
      </c>
      <c r="N92" s="95">
        <f t="shared" si="3"/>
        <v>0.72727272727272729</v>
      </c>
    </row>
    <row r="93" spans="1:14" ht="16" thickBot="1" x14ac:dyDescent="0.4">
      <c r="A93" s="23" t="s">
        <v>94</v>
      </c>
      <c r="B93" s="26"/>
      <c r="C93" s="26"/>
      <c r="D93" s="26" t="s">
        <v>104</v>
      </c>
      <c r="E93" s="26" t="s">
        <v>104</v>
      </c>
      <c r="F93" s="26"/>
      <c r="G93" s="26"/>
      <c r="H93" s="26"/>
      <c r="I93" s="26"/>
      <c r="J93" s="26"/>
      <c r="K93" s="26"/>
      <c r="L93" s="26"/>
      <c r="M93" s="28" t="s">
        <v>104</v>
      </c>
      <c r="N93" s="95">
        <f t="shared" si="3"/>
        <v>0.27272727272727271</v>
      </c>
    </row>
    <row r="94" spans="1:14" ht="16" thickBot="1" x14ac:dyDescent="0.4">
      <c r="A94" s="23" t="s">
        <v>57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8"/>
      <c r="N94" s="95">
        <f t="shared" si="3"/>
        <v>0</v>
      </c>
    </row>
    <row r="95" spans="1:14" ht="16" thickBot="1" x14ac:dyDescent="0.4">
      <c r="A95" s="23" t="s">
        <v>89</v>
      </c>
      <c r="B95" s="26"/>
      <c r="C95" s="26" t="s">
        <v>104</v>
      </c>
      <c r="D95" s="26"/>
      <c r="E95" s="27"/>
      <c r="F95" s="26"/>
      <c r="G95" s="26" t="s">
        <v>104</v>
      </c>
      <c r="H95" s="26"/>
      <c r="I95" s="26"/>
      <c r="J95" s="26"/>
      <c r="K95" s="26"/>
      <c r="L95" s="26" t="s">
        <v>104</v>
      </c>
      <c r="M95" s="28" t="s">
        <v>104</v>
      </c>
      <c r="N95" s="95">
        <f t="shared" si="3"/>
        <v>0.36363636363636365</v>
      </c>
    </row>
    <row r="96" spans="1:14" ht="16" thickBot="1" x14ac:dyDescent="0.4">
      <c r="A96" s="23" t="s">
        <v>90</v>
      </c>
      <c r="B96" s="26" t="s">
        <v>104</v>
      </c>
      <c r="C96" s="26"/>
      <c r="D96" s="26" t="s">
        <v>104</v>
      </c>
      <c r="E96" s="26" t="s">
        <v>104</v>
      </c>
      <c r="F96" s="27"/>
      <c r="G96" s="26"/>
      <c r="H96" s="26"/>
      <c r="I96" s="26"/>
      <c r="J96" s="26"/>
      <c r="K96" s="26"/>
      <c r="L96" s="26"/>
      <c r="M96" s="28"/>
      <c r="N96" s="95">
        <f t="shared" si="3"/>
        <v>0.27272727272727271</v>
      </c>
    </row>
    <row r="97" spans="1:19" ht="16" thickBot="1" x14ac:dyDescent="0.4">
      <c r="A97" s="23" t="s">
        <v>58</v>
      </c>
      <c r="B97" s="26"/>
      <c r="C97" s="26" t="s">
        <v>104</v>
      </c>
      <c r="D97" s="26" t="s">
        <v>104</v>
      </c>
      <c r="E97" s="27"/>
      <c r="F97" s="27" t="s">
        <v>104</v>
      </c>
      <c r="G97" s="26" t="s">
        <v>104</v>
      </c>
      <c r="H97" s="26"/>
      <c r="I97" s="26" t="s">
        <v>104</v>
      </c>
      <c r="J97" s="26"/>
      <c r="K97" s="26" t="s">
        <v>104</v>
      </c>
      <c r="L97" s="26" t="s">
        <v>104</v>
      </c>
      <c r="M97" s="28" t="s">
        <v>104</v>
      </c>
      <c r="N97" s="95">
        <f t="shared" si="3"/>
        <v>0.72727272727272729</v>
      </c>
    </row>
    <row r="98" spans="1:19" ht="16" thickBot="1" x14ac:dyDescent="0.4">
      <c r="A98" s="23" t="s">
        <v>59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8"/>
      <c r="N98" s="95">
        <f t="shared" si="3"/>
        <v>0</v>
      </c>
      <c r="Q98" s="9"/>
    </row>
    <row r="99" spans="1:19" ht="16" thickBot="1" x14ac:dyDescent="0.4">
      <c r="A99" s="23" t="s">
        <v>75</v>
      </c>
      <c r="B99" s="26" t="s">
        <v>104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8"/>
      <c r="N99" s="95">
        <f t="shared" si="3"/>
        <v>9.0909090909090912E-2</v>
      </c>
      <c r="P99" s="92" t="s">
        <v>131</v>
      </c>
      <c r="Q99" s="153">
        <f ca="1">TODAY()</f>
        <v>43555</v>
      </c>
    </row>
    <row r="100" spans="1:19" ht="16" thickBot="1" x14ac:dyDescent="0.4">
      <c r="A100" s="120" t="s">
        <v>140</v>
      </c>
      <c r="B100" s="126" t="s">
        <v>104</v>
      </c>
      <c r="C100" s="26" t="s">
        <v>104</v>
      </c>
      <c r="D100" s="26" t="s">
        <v>104</v>
      </c>
      <c r="E100" s="26" t="s">
        <v>104</v>
      </c>
      <c r="F100" s="26" t="s">
        <v>104</v>
      </c>
      <c r="G100" s="26" t="s">
        <v>104</v>
      </c>
      <c r="H100" s="26"/>
      <c r="I100" s="26" t="s">
        <v>104</v>
      </c>
      <c r="J100" s="26" t="s">
        <v>104</v>
      </c>
      <c r="K100" s="26" t="s">
        <v>104</v>
      </c>
      <c r="L100" s="26" t="s">
        <v>104</v>
      </c>
      <c r="M100" s="28" t="s">
        <v>104</v>
      </c>
      <c r="N100" s="95">
        <f t="shared" si="3"/>
        <v>1</v>
      </c>
      <c r="P100" s="106"/>
      <c r="Q100" s="133"/>
    </row>
    <row r="101" spans="1:19" ht="16" thickBot="1" x14ac:dyDescent="0.4">
      <c r="A101" s="23" t="s">
        <v>91</v>
      </c>
      <c r="B101" s="31" t="s">
        <v>104</v>
      </c>
      <c r="C101" s="31"/>
      <c r="D101" s="31" t="s">
        <v>104</v>
      </c>
      <c r="E101" s="26" t="s">
        <v>104</v>
      </c>
      <c r="F101" s="26" t="s">
        <v>104</v>
      </c>
      <c r="G101" s="31" t="s">
        <v>104</v>
      </c>
      <c r="H101" s="31"/>
      <c r="I101" s="31" t="s">
        <v>104</v>
      </c>
      <c r="J101" s="31"/>
      <c r="K101" s="31" t="s">
        <v>104</v>
      </c>
      <c r="L101" s="31" t="s">
        <v>104</v>
      </c>
      <c r="M101" s="32" t="s">
        <v>104</v>
      </c>
      <c r="N101" s="96">
        <f t="shared" si="3"/>
        <v>0.81818181818181823</v>
      </c>
      <c r="P101" s="130"/>
    </row>
    <row r="102" spans="1:19" ht="16" thickBot="1" x14ac:dyDescent="0.4">
      <c r="A102" s="138"/>
      <c r="B102" s="139"/>
      <c r="C102" s="139"/>
      <c r="D102" s="139"/>
      <c r="E102" s="140"/>
      <c r="F102" s="140"/>
      <c r="G102" s="139"/>
      <c r="H102" s="139"/>
      <c r="I102" s="139"/>
      <c r="J102" s="139"/>
      <c r="K102" s="139"/>
      <c r="L102" s="139"/>
      <c r="M102" s="141"/>
      <c r="N102" s="118"/>
    </row>
    <row r="103" spans="1:19" ht="13.5" thickBot="1" x14ac:dyDescent="0.35">
      <c r="A103" s="253" t="s">
        <v>151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7"/>
      <c r="O103" s="106"/>
    </row>
    <row r="104" spans="1:19" ht="39.5" thickBot="1" x14ac:dyDescent="0.35">
      <c r="A104" s="119" t="s">
        <v>60</v>
      </c>
      <c r="B104" s="122" t="s">
        <v>114</v>
      </c>
      <c r="C104" s="12" t="s">
        <v>115</v>
      </c>
      <c r="D104" s="13" t="s">
        <v>116</v>
      </c>
      <c r="E104" s="13" t="s">
        <v>117</v>
      </c>
      <c r="F104" s="13" t="s">
        <v>100</v>
      </c>
      <c r="G104" s="13" t="s">
        <v>118</v>
      </c>
      <c r="H104" s="13" t="s">
        <v>119</v>
      </c>
      <c r="I104" s="13" t="s">
        <v>120</v>
      </c>
      <c r="J104" s="13" t="s">
        <v>121</v>
      </c>
      <c r="K104" s="13" t="s">
        <v>122</v>
      </c>
      <c r="L104" s="13" t="s">
        <v>123</v>
      </c>
      <c r="M104" s="123" t="s">
        <v>124</v>
      </c>
      <c r="N104" s="92" t="s">
        <v>101</v>
      </c>
      <c r="O104" s="150"/>
      <c r="P104" s="151" t="s">
        <v>193</v>
      </c>
      <c r="Q104" s="2" t="s">
        <v>194</v>
      </c>
    </row>
    <row r="105" spans="1:19" ht="15.5" x14ac:dyDescent="0.35">
      <c r="A105" s="120" t="s">
        <v>195</v>
      </c>
      <c r="B105" s="126"/>
      <c r="C105" s="26"/>
      <c r="D105" s="26"/>
      <c r="E105" s="26"/>
      <c r="F105" s="26"/>
      <c r="G105" s="26"/>
      <c r="H105" s="26"/>
      <c r="I105" s="26" t="s">
        <v>104</v>
      </c>
      <c r="J105" s="26"/>
      <c r="K105" s="26" t="s">
        <v>104</v>
      </c>
      <c r="L105" s="26"/>
      <c r="M105" s="28"/>
      <c r="N105" s="95">
        <f>COUNTA(B105:M105)/$N$3</f>
        <v>0.18181818181818182</v>
      </c>
      <c r="O105" s="108"/>
      <c r="P105" s="2">
        <f>COUNTIF(B105:M105,"x")</f>
        <v>2</v>
      </c>
      <c r="Q105" s="152">
        <f>SUM(O105:P105)</f>
        <v>2</v>
      </c>
    </row>
    <row r="106" spans="1:19" ht="15.5" x14ac:dyDescent="0.35">
      <c r="A106" s="120"/>
      <c r="B106" s="1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8"/>
      <c r="N106" s="95">
        <f>COUNTA(B106:M106)/$N$3</f>
        <v>0</v>
      </c>
      <c r="O106" s="110"/>
    </row>
    <row r="107" spans="1:19" ht="15.5" x14ac:dyDescent="0.35">
      <c r="A107" s="120" t="s">
        <v>152</v>
      </c>
      <c r="B107" s="126"/>
      <c r="C107" s="26"/>
      <c r="D107" s="26"/>
      <c r="E107" s="26" t="s">
        <v>104</v>
      </c>
      <c r="F107" s="26"/>
      <c r="G107" s="26" t="s">
        <v>104</v>
      </c>
      <c r="H107" s="26"/>
      <c r="I107" s="53"/>
      <c r="J107" s="100" t="s">
        <v>104</v>
      </c>
      <c r="K107" s="100"/>
      <c r="L107" s="100" t="s">
        <v>104</v>
      </c>
      <c r="M107" s="127"/>
      <c r="N107" s="95">
        <f>COUNTA(B107:M107)/$N$3</f>
        <v>0.36363636363636365</v>
      </c>
      <c r="O107" s="110"/>
    </row>
    <row r="108" spans="1:19" ht="13.5" thickBot="1" x14ac:dyDescent="0.35">
      <c r="A108" s="124"/>
      <c r="B108" s="61"/>
      <c r="C108" s="62"/>
      <c r="D108" s="62"/>
      <c r="E108" s="56"/>
      <c r="F108" s="56"/>
      <c r="G108" s="56"/>
      <c r="H108" s="56"/>
      <c r="I108" s="56"/>
      <c r="J108" s="56"/>
      <c r="K108" s="62"/>
      <c r="L108" s="62"/>
      <c r="M108" s="128"/>
      <c r="N108" s="95">
        <f>COUNTA(B108:M108)/$N$3</f>
        <v>0</v>
      </c>
      <c r="O108" s="110"/>
    </row>
    <row r="109" spans="1:19" x14ac:dyDescent="0.3">
      <c r="O109" s="110"/>
    </row>
    <row r="110" spans="1:19" x14ac:dyDescent="0.3">
      <c r="O110" s="110"/>
    </row>
    <row r="111" spans="1:19" x14ac:dyDescent="0.3">
      <c r="S111" s="110"/>
    </row>
    <row r="112" spans="1:19" x14ac:dyDescent="0.3">
      <c r="S112" s="110"/>
    </row>
    <row r="113" spans="15:19" x14ac:dyDescent="0.3">
      <c r="O113" s="107"/>
      <c r="P113" s="108"/>
      <c r="Q113" s="106"/>
      <c r="R113" s="109"/>
      <c r="S113" s="110"/>
    </row>
    <row r="114" spans="15:19" x14ac:dyDescent="0.3">
      <c r="O114" s="107"/>
      <c r="P114" s="108"/>
      <c r="Q114" s="106"/>
      <c r="R114" s="109"/>
      <c r="S114" s="110"/>
    </row>
    <row r="115" spans="15:19" x14ac:dyDescent="0.3">
      <c r="O115" s="107"/>
      <c r="P115" s="108"/>
      <c r="Q115" s="106"/>
      <c r="R115" s="109"/>
      <c r="S115" s="110"/>
    </row>
    <row r="116" spans="15:19" x14ac:dyDescent="0.3">
      <c r="O116" s="107"/>
      <c r="P116" s="108"/>
      <c r="Q116" s="106"/>
      <c r="R116" s="109"/>
      <c r="S116" s="110"/>
    </row>
    <row r="117" spans="15:19" x14ac:dyDescent="0.3">
      <c r="O117" s="107"/>
      <c r="P117" s="108"/>
      <c r="Q117" s="106"/>
      <c r="R117" s="109"/>
      <c r="S117" s="110"/>
    </row>
  </sheetData>
  <sheetProtection selectLockedCells="1"/>
  <mergeCells count="4">
    <mergeCell ref="A1:M1"/>
    <mergeCell ref="J3:M3"/>
    <mergeCell ref="N6:N7"/>
    <mergeCell ref="A103:N103"/>
  </mergeCells>
  <phoneticPr fontId="28" type="noConversion"/>
  <conditionalFormatting sqref="N105:N108 N10:N102">
    <cfRule type="cellIs" dxfId="8" priority="23" operator="equal">
      <formula>0</formula>
    </cfRule>
  </conditionalFormatting>
  <conditionalFormatting sqref="Q113:Q117">
    <cfRule type="cellIs" dxfId="7" priority="22" operator="greaterThanOrEqual">
      <formula>6</formula>
    </cfRule>
  </conditionalFormatting>
  <conditionalFormatting sqref="R113:R117">
    <cfRule type="cellIs" dxfId="6" priority="21" operator="greaterThanOrEqual">
      <formula>12</formula>
    </cfRule>
  </conditionalFormatting>
  <conditionalFormatting sqref="A10:A102">
    <cfRule type="expression" dxfId="5" priority="20">
      <formula>$N10=0</formula>
    </cfRule>
  </conditionalFormatting>
  <pageMargins left="0.7" right="0.7" top="0.75" bottom="0.75" header="0.3" footer="0.3"/>
  <pageSetup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BU118"/>
  <sheetViews>
    <sheetView workbookViewId="0">
      <pane ySplit="9" topLeftCell="A10" activePane="bottomLeft" state="frozen"/>
      <selection pane="bottomLeft" activeCell="N4" sqref="N4"/>
    </sheetView>
  </sheetViews>
  <sheetFormatPr defaultColWidth="9.1796875" defaultRowHeight="13" x14ac:dyDescent="0.3"/>
  <cols>
    <col min="1" max="1" width="37.26953125" style="2" customWidth="1"/>
    <col min="2" max="2" width="11.453125" style="2" bestFit="1" customWidth="1"/>
    <col min="3" max="7" width="8.1796875" style="2" customWidth="1"/>
    <col min="8" max="8" width="9" style="2" customWidth="1"/>
    <col min="9" max="9" width="8.1796875" style="2" customWidth="1"/>
    <col min="10" max="10" width="8.7265625" style="2" customWidth="1"/>
    <col min="11" max="12" width="8.1796875" style="2" customWidth="1"/>
    <col min="13" max="13" width="8.7265625" style="2" bestFit="1" customWidth="1"/>
    <col min="14" max="14" width="12.1796875" style="2" customWidth="1"/>
    <col min="15" max="15" width="12.453125" style="2" customWidth="1"/>
    <col min="16" max="16" width="10.1796875" style="2" bestFit="1" customWidth="1"/>
    <col min="17" max="17" width="10.54296875" style="2" customWidth="1"/>
    <col min="18" max="16384" width="9.1796875" style="2"/>
  </cols>
  <sheetData>
    <row r="1" spans="1:73" ht="28" x14ac:dyDescent="0.6">
      <c r="A1" s="248" t="s">
        <v>196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73" ht="27.25" hidden="1" customHeight="1" x14ac:dyDescent="0.6">
      <c r="A2" s="8" t="s">
        <v>125</v>
      </c>
      <c r="B2" s="8"/>
      <c r="C2" s="8"/>
      <c r="D2" s="8"/>
      <c r="E2" s="8"/>
      <c r="F2" s="8"/>
      <c r="G2" s="8"/>
      <c r="H2" s="8"/>
      <c r="I2" s="157"/>
      <c r="J2" s="157"/>
      <c r="K2" s="157"/>
      <c r="L2" s="157"/>
      <c r="M2" s="157"/>
      <c r="N2" s="157"/>
    </row>
    <row r="3" spans="1:73" ht="15.75" customHeight="1" x14ac:dyDescent="0.35">
      <c r="A3" s="131" t="s">
        <v>143</v>
      </c>
      <c r="B3" s="164">
        <v>42328</v>
      </c>
      <c r="C3" s="37"/>
      <c r="D3" s="37"/>
      <c r="E3" s="37"/>
      <c r="F3" s="37"/>
      <c r="G3" s="37"/>
      <c r="H3" s="37"/>
      <c r="I3" s="34"/>
      <c r="J3" s="249" t="s">
        <v>150</v>
      </c>
      <c r="K3" s="249"/>
      <c r="L3" s="249"/>
      <c r="M3" s="250"/>
      <c r="N3" s="50">
        <v>11</v>
      </c>
    </row>
    <row r="4" spans="1:73" s="169" customFormat="1" ht="27.75" customHeight="1" thickBot="1" x14ac:dyDescent="0.35">
      <c r="A4" s="165"/>
      <c r="B4" s="163"/>
      <c r="C4" s="163"/>
      <c r="D4" s="163"/>
      <c r="E4" s="135" t="s">
        <v>191</v>
      </c>
      <c r="F4" s="135"/>
      <c r="G4" s="166"/>
      <c r="H4" s="135" t="s">
        <v>192</v>
      </c>
      <c r="I4" s="135"/>
      <c r="J4" s="135"/>
      <c r="K4" s="163"/>
      <c r="L4" s="167"/>
      <c r="M4" s="163" t="s">
        <v>211</v>
      </c>
      <c r="N4" s="163"/>
      <c r="O4" s="168"/>
      <c r="P4" s="168"/>
      <c r="Q4" s="168"/>
      <c r="R4" s="168"/>
      <c r="S4" s="168"/>
      <c r="T4" s="168"/>
    </row>
    <row r="5" spans="1:73" ht="14.25" customHeight="1" thickBot="1" x14ac:dyDescent="0.35">
      <c r="A5" s="48" t="s">
        <v>164</v>
      </c>
      <c r="B5" s="44">
        <v>99</v>
      </c>
      <c r="C5" s="44">
        <v>99</v>
      </c>
      <c r="D5" s="44">
        <v>99</v>
      </c>
      <c r="E5" s="44">
        <v>99</v>
      </c>
      <c r="F5" s="44">
        <v>99</v>
      </c>
      <c r="G5" s="44">
        <v>99</v>
      </c>
      <c r="H5" s="44">
        <v>99</v>
      </c>
      <c r="I5" s="44">
        <v>99</v>
      </c>
      <c r="J5" s="44">
        <v>96</v>
      </c>
      <c r="K5" s="44">
        <v>91</v>
      </c>
      <c r="L5" s="44">
        <v>91</v>
      </c>
      <c r="M5" s="45">
        <v>91</v>
      </c>
      <c r="N5" s="116"/>
      <c r="O5" s="9"/>
      <c r="P5" s="9"/>
      <c r="Q5" s="9"/>
      <c r="R5" s="9"/>
      <c r="S5" s="9"/>
      <c r="T5" s="9"/>
    </row>
    <row r="6" spans="1:73" ht="13.75" customHeight="1" x14ac:dyDescent="0.3">
      <c r="A6" s="64" t="s">
        <v>174</v>
      </c>
      <c r="B6" s="65">
        <v>74</v>
      </c>
      <c r="C6" s="65">
        <v>74</v>
      </c>
      <c r="D6" s="65">
        <v>74</v>
      </c>
      <c r="E6" s="65">
        <v>75</v>
      </c>
      <c r="F6" s="65">
        <v>75</v>
      </c>
      <c r="G6" s="65">
        <v>75</v>
      </c>
      <c r="H6" s="65">
        <v>75</v>
      </c>
      <c r="I6" s="65">
        <v>75</v>
      </c>
      <c r="J6" s="65">
        <v>75</v>
      </c>
      <c r="K6" s="65">
        <v>75</v>
      </c>
      <c r="L6" s="65">
        <v>75</v>
      </c>
      <c r="M6" s="67">
        <v>75</v>
      </c>
      <c r="N6" s="255" t="s">
        <v>157</v>
      </c>
      <c r="O6" s="9"/>
      <c r="P6" s="9"/>
      <c r="Q6" s="9"/>
      <c r="R6" s="9"/>
      <c r="S6" s="9"/>
      <c r="T6" s="9"/>
    </row>
    <row r="7" spans="1:73" ht="13.5" thickBot="1" x14ac:dyDescent="0.35">
      <c r="A7" s="69" t="s">
        <v>175</v>
      </c>
      <c r="B7" s="70">
        <f t="shared" ref="B7:M7" si="0">COUNTIF(B10:B99,"x")+COUNTIF(B103:B109,"x")</f>
        <v>44</v>
      </c>
      <c r="C7" s="70">
        <f t="shared" si="0"/>
        <v>40</v>
      </c>
      <c r="D7" s="70">
        <f t="shared" si="0"/>
        <v>28</v>
      </c>
      <c r="E7" s="70">
        <f t="shared" si="0"/>
        <v>37</v>
      </c>
      <c r="F7" s="70">
        <f t="shared" si="0"/>
        <v>41</v>
      </c>
      <c r="G7" s="70">
        <f t="shared" si="0"/>
        <v>31</v>
      </c>
      <c r="H7" s="70">
        <f t="shared" si="0"/>
        <v>0</v>
      </c>
      <c r="I7" s="70">
        <f t="shared" si="0"/>
        <v>42</v>
      </c>
      <c r="J7" s="70">
        <f t="shared" si="0"/>
        <v>47</v>
      </c>
      <c r="K7" s="70">
        <f t="shared" si="0"/>
        <v>29</v>
      </c>
      <c r="L7" s="70">
        <f t="shared" si="0"/>
        <v>42</v>
      </c>
      <c r="M7" s="70">
        <f t="shared" si="0"/>
        <v>56</v>
      </c>
      <c r="N7" s="256"/>
      <c r="O7" s="9"/>
      <c r="P7" s="9"/>
      <c r="Q7" s="9"/>
      <c r="R7" s="9"/>
      <c r="S7" s="74"/>
      <c r="T7" s="9"/>
    </row>
    <row r="8" spans="1:73" ht="13.5" thickBot="1" x14ac:dyDescent="0.35">
      <c r="A8" s="49" t="s">
        <v>173</v>
      </c>
      <c r="B8" s="47">
        <f>B7/B6</f>
        <v>0.59459459459459463</v>
      </c>
      <c r="C8" s="47">
        <f t="shared" ref="C8:M8" si="1">C7/C6</f>
        <v>0.54054054054054057</v>
      </c>
      <c r="D8" s="47">
        <f t="shared" si="1"/>
        <v>0.3783783783783784</v>
      </c>
      <c r="E8" s="47">
        <f t="shared" si="1"/>
        <v>0.49333333333333335</v>
      </c>
      <c r="F8" s="47">
        <f t="shared" si="1"/>
        <v>0.54666666666666663</v>
      </c>
      <c r="G8" s="47">
        <f t="shared" si="1"/>
        <v>0.41333333333333333</v>
      </c>
      <c r="H8" s="47">
        <f t="shared" si="1"/>
        <v>0</v>
      </c>
      <c r="I8" s="47">
        <f t="shared" si="1"/>
        <v>0.56000000000000005</v>
      </c>
      <c r="J8" s="47">
        <f t="shared" si="1"/>
        <v>0.62666666666666671</v>
      </c>
      <c r="K8" s="47">
        <f t="shared" si="1"/>
        <v>0.38666666666666666</v>
      </c>
      <c r="L8" s="47">
        <f t="shared" si="1"/>
        <v>0.56000000000000005</v>
      </c>
      <c r="M8" s="68">
        <f t="shared" si="1"/>
        <v>0.7466666666666667</v>
      </c>
      <c r="N8" s="162">
        <f>AVERAGE(B8:G8)</f>
        <v>0.4944744744744744</v>
      </c>
      <c r="O8" s="9"/>
      <c r="P8" s="9"/>
      <c r="Q8" s="9"/>
      <c r="R8" s="9"/>
      <c r="S8" s="9"/>
      <c r="T8" s="9"/>
    </row>
    <row r="9" spans="1:73" ht="13.5" thickBot="1" x14ac:dyDescent="0.35">
      <c r="A9" s="39" t="s">
        <v>60</v>
      </c>
      <c r="B9" s="40" t="s">
        <v>114</v>
      </c>
      <c r="C9" s="41" t="s">
        <v>115</v>
      </c>
      <c r="D9" s="42" t="s">
        <v>116</v>
      </c>
      <c r="E9" s="42" t="s">
        <v>117</v>
      </c>
      <c r="F9" s="42" t="s">
        <v>100</v>
      </c>
      <c r="G9" s="42" t="s">
        <v>118</v>
      </c>
      <c r="H9" s="42" t="s">
        <v>119</v>
      </c>
      <c r="I9" s="42" t="s">
        <v>120</v>
      </c>
      <c r="J9" s="42" t="s">
        <v>121</v>
      </c>
      <c r="K9" s="42" t="s">
        <v>122</v>
      </c>
      <c r="L9" s="42" t="s">
        <v>123</v>
      </c>
      <c r="M9" s="43" t="s">
        <v>124</v>
      </c>
      <c r="N9" s="14" t="s">
        <v>101</v>
      </c>
      <c r="O9" s="15"/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</row>
    <row r="10" spans="1:73" ht="16" thickBot="1" x14ac:dyDescent="0.4">
      <c r="A10" s="23" t="s">
        <v>0</v>
      </c>
      <c r="B10" s="24" t="s">
        <v>104</v>
      </c>
      <c r="C10" s="24" t="s">
        <v>104</v>
      </c>
      <c r="D10" s="24"/>
      <c r="E10" s="24" t="s">
        <v>104</v>
      </c>
      <c r="F10" s="24" t="s">
        <v>104</v>
      </c>
      <c r="G10" s="24" t="s">
        <v>104</v>
      </c>
      <c r="H10" s="24"/>
      <c r="I10" s="57" t="s">
        <v>104</v>
      </c>
      <c r="J10" s="24" t="s">
        <v>104</v>
      </c>
      <c r="K10" s="24" t="s">
        <v>104</v>
      </c>
      <c r="L10" s="24" t="s">
        <v>104</v>
      </c>
      <c r="M10" s="25" t="s">
        <v>104</v>
      </c>
      <c r="N10" s="117">
        <f t="shared" ref="N10:N73" si="2">COUNTA(B10:M10)/$N$3</f>
        <v>0.90909090909090906</v>
      </c>
      <c r="P10" s="16"/>
    </row>
    <row r="11" spans="1:73" ht="16" thickBot="1" x14ac:dyDescent="0.4">
      <c r="A11" s="23" t="s">
        <v>77</v>
      </c>
      <c r="B11" s="26" t="s">
        <v>104</v>
      </c>
      <c r="C11" s="26"/>
      <c r="D11" s="26"/>
      <c r="E11" s="27"/>
      <c r="F11" s="27"/>
      <c r="G11" s="26"/>
      <c r="H11" s="26"/>
      <c r="I11" s="26"/>
      <c r="J11" s="26"/>
      <c r="K11" s="26"/>
      <c r="L11" s="26"/>
      <c r="M11" s="28" t="s">
        <v>104</v>
      </c>
      <c r="N11" s="95">
        <f t="shared" si="2"/>
        <v>0.18181818181818182</v>
      </c>
    </row>
    <row r="12" spans="1:73" ht="16" thickBot="1" x14ac:dyDescent="0.4">
      <c r="A12" s="23" t="s">
        <v>1</v>
      </c>
      <c r="B12" s="26"/>
      <c r="C12" s="26"/>
      <c r="D12" s="26"/>
      <c r="E12" s="27"/>
      <c r="F12" s="27"/>
      <c r="G12" s="26"/>
      <c r="H12" s="26"/>
      <c r="I12" s="26"/>
      <c r="J12" s="26"/>
      <c r="K12" s="26"/>
      <c r="L12" s="26"/>
      <c r="M12" s="28" t="s">
        <v>104</v>
      </c>
      <c r="N12" s="95">
        <f t="shared" si="2"/>
        <v>9.0909090909090912E-2</v>
      </c>
    </row>
    <row r="13" spans="1:73" ht="16" thickBot="1" x14ac:dyDescent="0.4">
      <c r="A13" s="23" t="s">
        <v>61</v>
      </c>
      <c r="B13" s="26" t="s">
        <v>104</v>
      </c>
      <c r="C13" s="26"/>
      <c r="D13" s="26" t="s">
        <v>104</v>
      </c>
      <c r="E13" s="27" t="s">
        <v>104</v>
      </c>
      <c r="F13" s="26" t="s">
        <v>104</v>
      </c>
      <c r="G13" s="26"/>
      <c r="H13" s="26"/>
      <c r="I13" s="26" t="s">
        <v>104</v>
      </c>
      <c r="J13" s="26" t="s">
        <v>104</v>
      </c>
      <c r="K13" s="26" t="s">
        <v>104</v>
      </c>
      <c r="L13" s="26" t="s">
        <v>104</v>
      </c>
      <c r="M13" s="28" t="s">
        <v>104</v>
      </c>
      <c r="N13" s="95">
        <f t="shared" si="2"/>
        <v>0.81818181818181823</v>
      </c>
    </row>
    <row r="14" spans="1:73" ht="16" thickBot="1" x14ac:dyDescent="0.4">
      <c r="A14" s="23" t="s">
        <v>3</v>
      </c>
      <c r="B14" s="29"/>
      <c r="C14" s="26" t="s">
        <v>104</v>
      </c>
      <c r="D14" s="26"/>
      <c r="E14" s="26" t="s">
        <v>104</v>
      </c>
      <c r="F14" s="26"/>
      <c r="G14" s="26" t="s">
        <v>104</v>
      </c>
      <c r="H14" s="26"/>
      <c r="I14" s="26" t="s">
        <v>104</v>
      </c>
      <c r="J14" s="26"/>
      <c r="K14" s="26"/>
      <c r="L14" s="26" t="s">
        <v>104</v>
      </c>
      <c r="M14" s="28" t="s">
        <v>104</v>
      </c>
      <c r="N14" s="95">
        <f t="shared" si="2"/>
        <v>0.54545454545454541</v>
      </c>
    </row>
    <row r="15" spans="1:73" ht="16" thickBot="1" x14ac:dyDescent="0.4">
      <c r="A15" s="23" t="s">
        <v>139</v>
      </c>
      <c r="B15" s="29" t="s">
        <v>104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8"/>
      <c r="N15" s="95">
        <f t="shared" si="2"/>
        <v>9.0909090909090912E-2</v>
      </c>
    </row>
    <row r="16" spans="1:73" ht="16" thickBot="1" x14ac:dyDescent="0.4">
      <c r="A16" s="23" t="s">
        <v>4</v>
      </c>
      <c r="B16" s="26"/>
      <c r="C16" s="26"/>
      <c r="D16" s="26"/>
      <c r="E16" s="26" t="s">
        <v>104</v>
      </c>
      <c r="F16" s="26"/>
      <c r="G16" s="26"/>
      <c r="H16" s="26"/>
      <c r="I16" s="26"/>
      <c r="J16" s="26" t="s">
        <v>104</v>
      </c>
      <c r="K16" s="26"/>
      <c r="L16" s="26" t="s">
        <v>104</v>
      </c>
      <c r="M16" s="28" t="s">
        <v>104</v>
      </c>
      <c r="N16" s="95">
        <f t="shared" si="2"/>
        <v>0.36363636363636365</v>
      </c>
    </row>
    <row r="17" spans="1:14" ht="16" thickBot="1" x14ac:dyDescent="0.4">
      <c r="A17" s="23" t="s">
        <v>78</v>
      </c>
      <c r="B17" s="26" t="s">
        <v>104</v>
      </c>
      <c r="C17" s="26"/>
      <c r="D17" s="26"/>
      <c r="E17" s="27"/>
      <c r="F17" s="27" t="s">
        <v>104</v>
      </c>
      <c r="G17" s="26"/>
      <c r="H17" s="26"/>
      <c r="I17" s="26" t="s">
        <v>104</v>
      </c>
      <c r="J17" s="26"/>
      <c r="K17" s="26"/>
      <c r="L17" s="26"/>
      <c r="M17" s="28"/>
      <c r="N17" s="95">
        <f t="shared" si="2"/>
        <v>0.27272727272727271</v>
      </c>
    </row>
    <row r="18" spans="1:14" ht="16" thickBot="1" x14ac:dyDescent="0.4">
      <c r="A18" s="23" t="s">
        <v>62</v>
      </c>
      <c r="B18" s="26" t="s">
        <v>104</v>
      </c>
      <c r="C18" s="26" t="s">
        <v>104</v>
      </c>
      <c r="D18" s="26" t="s">
        <v>104</v>
      </c>
      <c r="E18" s="27" t="s">
        <v>104</v>
      </c>
      <c r="F18" s="26"/>
      <c r="G18" s="26"/>
      <c r="H18" s="26"/>
      <c r="I18" s="26" t="s">
        <v>104</v>
      </c>
      <c r="J18" s="26" t="s">
        <v>104</v>
      </c>
      <c r="K18" s="26" t="s">
        <v>104</v>
      </c>
      <c r="L18" s="26"/>
      <c r="M18" s="28" t="s">
        <v>104</v>
      </c>
      <c r="N18" s="95">
        <f t="shared" si="2"/>
        <v>0.72727272727272729</v>
      </c>
    </row>
    <row r="19" spans="1:14" ht="16" thickBot="1" x14ac:dyDescent="0.4">
      <c r="A19" s="23" t="s">
        <v>5</v>
      </c>
      <c r="B19" s="26" t="s">
        <v>104</v>
      </c>
      <c r="C19" s="26" t="s">
        <v>104</v>
      </c>
      <c r="D19" s="26" t="s">
        <v>104</v>
      </c>
      <c r="E19" s="27"/>
      <c r="F19" s="27"/>
      <c r="G19" s="26" t="s">
        <v>104</v>
      </c>
      <c r="H19" s="26"/>
      <c r="I19" s="26" t="s">
        <v>104</v>
      </c>
      <c r="J19" s="26" t="s">
        <v>104</v>
      </c>
      <c r="K19" s="26"/>
      <c r="L19" s="26" t="s">
        <v>104</v>
      </c>
      <c r="M19" s="28" t="s">
        <v>104</v>
      </c>
      <c r="N19" s="95">
        <f t="shared" si="2"/>
        <v>0.72727272727272729</v>
      </c>
    </row>
    <row r="20" spans="1:14" ht="16" thickBot="1" x14ac:dyDescent="0.4">
      <c r="A20" s="23" t="s">
        <v>79</v>
      </c>
      <c r="B20" s="26" t="s">
        <v>104</v>
      </c>
      <c r="C20" s="26"/>
      <c r="D20" s="26"/>
      <c r="E20" s="27" t="s">
        <v>104</v>
      </c>
      <c r="F20" s="27"/>
      <c r="G20" s="26"/>
      <c r="H20" s="26"/>
      <c r="I20" s="26"/>
      <c r="J20" s="26"/>
      <c r="K20" s="26"/>
      <c r="L20" s="26"/>
      <c r="M20" s="28" t="s">
        <v>104</v>
      </c>
      <c r="N20" s="95">
        <f t="shared" si="2"/>
        <v>0.27272727272727271</v>
      </c>
    </row>
    <row r="21" spans="1:14" ht="16" thickBot="1" x14ac:dyDescent="0.4">
      <c r="A21" s="23" t="s">
        <v>153</v>
      </c>
      <c r="B21" s="125"/>
      <c r="C21" s="101"/>
      <c r="D21" s="101"/>
      <c r="E21" s="101"/>
      <c r="F21" s="101"/>
      <c r="G21" s="101"/>
      <c r="H21" s="58"/>
      <c r="I21" s="26" t="s">
        <v>104</v>
      </c>
      <c r="J21" s="100" t="s">
        <v>104</v>
      </c>
      <c r="K21" s="100"/>
      <c r="L21" s="100" t="s">
        <v>104</v>
      </c>
      <c r="M21" s="28" t="s">
        <v>104</v>
      </c>
      <c r="N21" s="95">
        <f t="shared" si="2"/>
        <v>0.36363636363636365</v>
      </c>
    </row>
    <row r="22" spans="1:14" ht="16" thickBot="1" x14ac:dyDescent="0.4">
      <c r="A22" s="23" t="s">
        <v>155</v>
      </c>
      <c r="B22" s="126"/>
      <c r="C22" s="26"/>
      <c r="D22" s="26"/>
      <c r="E22" s="26"/>
      <c r="F22" s="26" t="s">
        <v>104</v>
      </c>
      <c r="G22" s="26" t="s">
        <v>104</v>
      </c>
      <c r="H22" s="26"/>
      <c r="I22" s="101" t="s">
        <v>104</v>
      </c>
      <c r="J22" s="101" t="s">
        <v>104</v>
      </c>
      <c r="K22" s="101"/>
      <c r="L22" s="101" t="s">
        <v>104</v>
      </c>
      <c r="M22" s="127" t="s">
        <v>104</v>
      </c>
      <c r="N22" s="95">
        <f t="shared" si="2"/>
        <v>0.54545454545454541</v>
      </c>
    </row>
    <row r="23" spans="1:14" ht="16" thickBot="1" x14ac:dyDescent="0.4">
      <c r="A23" s="23" t="s">
        <v>206</v>
      </c>
      <c r="B23" s="156"/>
      <c r="C23" s="26"/>
      <c r="D23" s="26"/>
      <c r="E23" s="27" t="s">
        <v>104</v>
      </c>
      <c r="F23" s="27" t="s">
        <v>104</v>
      </c>
      <c r="G23" s="26"/>
      <c r="H23" s="26"/>
      <c r="I23" s="101" t="s">
        <v>104</v>
      </c>
      <c r="J23" s="101" t="s">
        <v>104</v>
      </c>
      <c r="K23" s="101" t="s">
        <v>104</v>
      </c>
      <c r="L23" s="101"/>
      <c r="M23" s="127"/>
      <c r="N23" s="95">
        <f t="shared" si="2"/>
        <v>0.45454545454545453</v>
      </c>
    </row>
    <row r="24" spans="1:14" ht="16" thickBot="1" x14ac:dyDescent="0.4">
      <c r="A24" s="23" t="s">
        <v>6</v>
      </c>
      <c r="B24" s="26"/>
      <c r="C24" s="26"/>
      <c r="D24" s="26"/>
      <c r="E24" s="27"/>
      <c r="F24" s="27"/>
      <c r="G24" s="26" t="s">
        <v>104</v>
      </c>
      <c r="H24" s="26"/>
      <c r="I24" s="26" t="s">
        <v>104</v>
      </c>
      <c r="J24" s="26" t="s">
        <v>104</v>
      </c>
      <c r="K24" s="26"/>
      <c r="L24" s="26" t="s">
        <v>104</v>
      </c>
      <c r="M24" s="28"/>
      <c r="N24" s="95">
        <f t="shared" si="2"/>
        <v>0.36363636363636365</v>
      </c>
    </row>
    <row r="25" spans="1:14" ht="16" thickBot="1" x14ac:dyDescent="0.4">
      <c r="A25" s="23" t="s">
        <v>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8" t="s">
        <v>104</v>
      </c>
      <c r="N25" s="95">
        <f t="shared" si="2"/>
        <v>9.0909090909090912E-2</v>
      </c>
    </row>
    <row r="26" spans="1:14" ht="16" thickBot="1" x14ac:dyDescent="0.4">
      <c r="A26" s="23" t="s">
        <v>8</v>
      </c>
      <c r="B26" s="26" t="s">
        <v>104</v>
      </c>
      <c r="C26" s="26" t="s">
        <v>104</v>
      </c>
      <c r="D26" s="26"/>
      <c r="E26" s="27" t="s">
        <v>104</v>
      </c>
      <c r="F26" s="27" t="s">
        <v>104</v>
      </c>
      <c r="G26" s="26"/>
      <c r="H26" s="26"/>
      <c r="I26" s="26" t="s">
        <v>104</v>
      </c>
      <c r="J26" s="26" t="s">
        <v>104</v>
      </c>
      <c r="K26" s="26" t="s">
        <v>104</v>
      </c>
      <c r="L26" s="26"/>
      <c r="M26" s="28" t="s">
        <v>104</v>
      </c>
      <c r="N26" s="95">
        <f t="shared" si="2"/>
        <v>0.72727272727272729</v>
      </c>
    </row>
    <row r="27" spans="1:14" ht="16" thickBot="1" x14ac:dyDescent="0.4">
      <c r="A27" s="23" t="s">
        <v>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8"/>
      <c r="N27" s="95">
        <f t="shared" si="2"/>
        <v>0</v>
      </c>
    </row>
    <row r="28" spans="1:14" ht="16" thickBot="1" x14ac:dyDescent="0.4">
      <c r="A28" s="23" t="s">
        <v>10</v>
      </c>
      <c r="B28" s="26"/>
      <c r="C28" s="26"/>
      <c r="D28" s="26"/>
      <c r="E28" s="26"/>
      <c r="F28" s="26" t="s">
        <v>104</v>
      </c>
      <c r="G28" s="26" t="s">
        <v>104</v>
      </c>
      <c r="H28" s="26"/>
      <c r="I28" s="26"/>
      <c r="J28" s="26"/>
      <c r="K28" s="26"/>
      <c r="L28" s="26"/>
      <c r="M28" s="28"/>
      <c r="N28" s="95">
        <f t="shared" si="2"/>
        <v>0.18181818181818182</v>
      </c>
    </row>
    <row r="29" spans="1:14" ht="16" thickBot="1" x14ac:dyDescent="0.4">
      <c r="A29" s="23" t="s">
        <v>11</v>
      </c>
      <c r="B29" s="26" t="s">
        <v>104</v>
      </c>
      <c r="C29" s="26"/>
      <c r="D29" s="26" t="s">
        <v>104</v>
      </c>
      <c r="E29" s="26"/>
      <c r="F29" s="26" t="s">
        <v>104</v>
      </c>
      <c r="G29" s="26"/>
      <c r="H29" s="26"/>
      <c r="I29" s="26"/>
      <c r="J29" s="26"/>
      <c r="K29" s="26"/>
      <c r="L29" s="26"/>
      <c r="M29" s="28"/>
      <c r="N29" s="95">
        <f t="shared" si="2"/>
        <v>0.27272727272727271</v>
      </c>
    </row>
    <row r="30" spans="1:14" ht="16" thickBot="1" x14ac:dyDescent="0.4">
      <c r="A30" s="23" t="s">
        <v>12</v>
      </c>
      <c r="B30" s="26" t="s">
        <v>104</v>
      </c>
      <c r="C30" s="26" t="s">
        <v>104</v>
      </c>
      <c r="D30" s="26"/>
      <c r="E30" s="27"/>
      <c r="F30" s="26"/>
      <c r="G30" s="26"/>
      <c r="H30" s="26"/>
      <c r="I30" s="26"/>
      <c r="J30" s="26" t="s">
        <v>104</v>
      </c>
      <c r="K30" s="26"/>
      <c r="L30" s="26"/>
      <c r="M30" s="28"/>
      <c r="N30" s="95">
        <f t="shared" si="2"/>
        <v>0.27272727272727271</v>
      </c>
    </row>
    <row r="31" spans="1:14" ht="16" thickBot="1" x14ac:dyDescent="0.4">
      <c r="A31" s="23" t="s">
        <v>13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8"/>
      <c r="N31" s="95">
        <f t="shared" si="2"/>
        <v>0</v>
      </c>
    </row>
    <row r="32" spans="1:14" ht="16" thickBot="1" x14ac:dyDescent="0.4">
      <c r="A32" s="23" t="s">
        <v>14</v>
      </c>
      <c r="B32" s="26" t="s">
        <v>104</v>
      </c>
      <c r="C32" s="26" t="s">
        <v>104</v>
      </c>
      <c r="D32" s="26"/>
      <c r="E32" s="27" t="s">
        <v>104</v>
      </c>
      <c r="F32" s="27" t="s">
        <v>104</v>
      </c>
      <c r="G32" s="26" t="s">
        <v>104</v>
      </c>
      <c r="H32" s="26"/>
      <c r="I32" s="26"/>
      <c r="J32" s="26"/>
      <c r="K32" s="26"/>
      <c r="L32" s="26"/>
      <c r="M32" s="28"/>
      <c r="N32" s="95">
        <f t="shared" si="2"/>
        <v>0.45454545454545453</v>
      </c>
    </row>
    <row r="33" spans="1:14" ht="16" thickBot="1" x14ac:dyDescent="0.4">
      <c r="A33" s="23" t="s">
        <v>15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8"/>
      <c r="N33" s="95">
        <f t="shared" si="2"/>
        <v>0</v>
      </c>
    </row>
    <row r="34" spans="1:14" ht="16" thickBot="1" x14ac:dyDescent="0.4">
      <c r="A34" s="23" t="s">
        <v>16</v>
      </c>
      <c r="B34" s="26" t="s">
        <v>104</v>
      </c>
      <c r="C34" s="26" t="s">
        <v>104</v>
      </c>
      <c r="D34" s="26" t="s">
        <v>104</v>
      </c>
      <c r="E34" s="26" t="s">
        <v>104</v>
      </c>
      <c r="F34" s="26" t="s">
        <v>104</v>
      </c>
      <c r="G34" s="26" t="s">
        <v>104</v>
      </c>
      <c r="H34" s="26"/>
      <c r="I34" s="26"/>
      <c r="J34" s="26" t="s">
        <v>104</v>
      </c>
      <c r="K34" s="26" t="s">
        <v>104</v>
      </c>
      <c r="L34" s="26"/>
      <c r="M34" s="28" t="s">
        <v>104</v>
      </c>
      <c r="N34" s="95">
        <f t="shared" si="2"/>
        <v>0.81818181818181823</v>
      </c>
    </row>
    <row r="35" spans="1:14" ht="16" thickBot="1" x14ac:dyDescent="0.4">
      <c r="A35" s="23" t="s">
        <v>63</v>
      </c>
      <c r="B35" s="26"/>
      <c r="C35" s="26"/>
      <c r="D35" s="26"/>
      <c r="E35" s="26"/>
      <c r="F35" s="26" t="s">
        <v>104</v>
      </c>
      <c r="G35" s="26" t="s">
        <v>104</v>
      </c>
      <c r="H35" s="26"/>
      <c r="I35" s="26"/>
      <c r="J35" s="26"/>
      <c r="K35" s="26"/>
      <c r="L35" s="26"/>
      <c r="M35" s="28"/>
      <c r="N35" s="95">
        <f t="shared" si="2"/>
        <v>0.18181818181818182</v>
      </c>
    </row>
    <row r="36" spans="1:14" ht="16" thickBot="1" x14ac:dyDescent="0.4">
      <c r="A36" s="23" t="s">
        <v>17</v>
      </c>
      <c r="B36" s="26" t="s">
        <v>104</v>
      </c>
      <c r="C36" s="26" t="s">
        <v>104</v>
      </c>
      <c r="D36" s="26"/>
      <c r="E36" s="27"/>
      <c r="F36" s="26"/>
      <c r="G36" s="26"/>
      <c r="H36" s="26"/>
      <c r="I36" s="26"/>
      <c r="J36" s="26"/>
      <c r="K36" s="26"/>
      <c r="L36" s="26"/>
      <c r="M36" s="28"/>
      <c r="N36" s="95">
        <f t="shared" si="2"/>
        <v>0.18181818181818182</v>
      </c>
    </row>
    <row r="37" spans="1:14" ht="16" thickBot="1" x14ac:dyDescent="0.4">
      <c r="A37" s="23" t="s">
        <v>20</v>
      </c>
      <c r="B37" s="26"/>
      <c r="C37" s="26" t="s">
        <v>104</v>
      </c>
      <c r="D37" s="26" t="s">
        <v>104</v>
      </c>
      <c r="E37" s="26" t="s">
        <v>104</v>
      </c>
      <c r="F37" s="27" t="s">
        <v>104</v>
      </c>
      <c r="G37" s="26"/>
      <c r="H37" s="26"/>
      <c r="I37" s="26"/>
      <c r="J37" s="26"/>
      <c r="K37" s="26" t="s">
        <v>104</v>
      </c>
      <c r="L37" s="26"/>
      <c r="M37" s="28" t="s">
        <v>104</v>
      </c>
      <c r="N37" s="95">
        <f t="shared" si="2"/>
        <v>0.54545454545454541</v>
      </c>
    </row>
    <row r="38" spans="1:14" ht="16" thickBot="1" x14ac:dyDescent="0.4">
      <c r="A38" s="23" t="s">
        <v>21</v>
      </c>
      <c r="B38" s="26" t="s">
        <v>104</v>
      </c>
      <c r="C38" s="26"/>
      <c r="D38" s="26"/>
      <c r="E38" s="27" t="s">
        <v>104</v>
      </c>
      <c r="F38" s="26" t="s">
        <v>104</v>
      </c>
      <c r="G38" s="26" t="s">
        <v>104</v>
      </c>
      <c r="H38" s="26"/>
      <c r="I38" s="26" t="s">
        <v>104</v>
      </c>
      <c r="J38" s="26" t="s">
        <v>104</v>
      </c>
      <c r="K38" s="26" t="s">
        <v>104</v>
      </c>
      <c r="L38" s="26" t="s">
        <v>104</v>
      </c>
      <c r="M38" s="28" t="s">
        <v>104</v>
      </c>
      <c r="N38" s="95">
        <f t="shared" si="2"/>
        <v>0.81818181818181823</v>
      </c>
    </row>
    <row r="39" spans="1:14" ht="16" thickBot="1" x14ac:dyDescent="0.4">
      <c r="A39" s="23" t="s">
        <v>22</v>
      </c>
      <c r="B39" s="26"/>
      <c r="C39" s="26"/>
      <c r="D39" s="26"/>
      <c r="E39" s="26" t="s">
        <v>104</v>
      </c>
      <c r="F39" s="27"/>
      <c r="G39" s="26" t="s">
        <v>104</v>
      </c>
      <c r="H39" s="26"/>
      <c r="I39" s="26"/>
      <c r="J39" s="26"/>
      <c r="K39" s="26"/>
      <c r="L39" s="26" t="s">
        <v>104</v>
      </c>
      <c r="M39" s="28" t="s">
        <v>104</v>
      </c>
      <c r="N39" s="95">
        <f t="shared" si="2"/>
        <v>0.36363636363636365</v>
      </c>
    </row>
    <row r="40" spans="1:14" ht="16" thickBot="1" x14ac:dyDescent="0.4">
      <c r="A40" s="23" t="s">
        <v>74</v>
      </c>
      <c r="B40" s="26" t="s">
        <v>104</v>
      </c>
      <c r="C40" s="26" t="s">
        <v>104</v>
      </c>
      <c r="D40" s="26" t="s">
        <v>104</v>
      </c>
      <c r="E40" s="27" t="s">
        <v>104</v>
      </c>
      <c r="F40" s="27" t="s">
        <v>104</v>
      </c>
      <c r="G40" s="26" t="s">
        <v>104</v>
      </c>
      <c r="H40" s="26"/>
      <c r="I40" s="26" t="s">
        <v>104</v>
      </c>
      <c r="J40" s="26" t="s">
        <v>104</v>
      </c>
      <c r="K40" s="26" t="s">
        <v>104</v>
      </c>
      <c r="L40" s="26"/>
      <c r="M40" s="28" t="s">
        <v>104</v>
      </c>
      <c r="N40" s="95">
        <f t="shared" si="2"/>
        <v>0.90909090909090906</v>
      </c>
    </row>
    <row r="41" spans="1:14" ht="16" thickBot="1" x14ac:dyDescent="0.4">
      <c r="A41" s="23" t="s">
        <v>23</v>
      </c>
      <c r="B41" s="26" t="s">
        <v>104</v>
      </c>
      <c r="C41" s="26" t="s">
        <v>104</v>
      </c>
      <c r="D41" s="26"/>
      <c r="E41" s="26"/>
      <c r="F41" s="26"/>
      <c r="G41" s="26" t="s">
        <v>104</v>
      </c>
      <c r="H41" s="26"/>
      <c r="I41" s="26"/>
      <c r="J41" s="26"/>
      <c r="K41" s="26"/>
      <c r="L41" s="26"/>
      <c r="M41" s="28"/>
      <c r="N41" s="95">
        <f t="shared" si="2"/>
        <v>0.27272727272727271</v>
      </c>
    </row>
    <row r="42" spans="1:14" ht="16" thickBot="1" x14ac:dyDescent="0.4">
      <c r="A42" s="23" t="s">
        <v>93</v>
      </c>
      <c r="B42" s="26" t="s">
        <v>104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8"/>
      <c r="N42" s="95">
        <f t="shared" si="2"/>
        <v>9.0909090909090912E-2</v>
      </c>
    </row>
    <row r="43" spans="1:14" ht="16" thickBot="1" x14ac:dyDescent="0.4">
      <c r="A43" s="23" t="s">
        <v>24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8"/>
      <c r="N43" s="95">
        <f t="shared" si="2"/>
        <v>0</v>
      </c>
    </row>
    <row r="44" spans="1:14" ht="16" thickBot="1" x14ac:dyDescent="0.4">
      <c r="A44" s="23" t="s">
        <v>76</v>
      </c>
      <c r="B44" s="26" t="s">
        <v>104</v>
      </c>
      <c r="C44" s="26" t="s">
        <v>104</v>
      </c>
      <c r="D44" s="26"/>
      <c r="E44" s="27"/>
      <c r="F44" s="27"/>
      <c r="G44" s="26"/>
      <c r="H44" s="26"/>
      <c r="I44" s="26" t="s">
        <v>104</v>
      </c>
      <c r="J44" s="26" t="s">
        <v>104</v>
      </c>
      <c r="K44" s="26"/>
      <c r="L44" s="26" t="s">
        <v>104</v>
      </c>
      <c r="M44" s="28" t="s">
        <v>104</v>
      </c>
      <c r="N44" s="95">
        <f t="shared" si="2"/>
        <v>0.54545454545454541</v>
      </c>
    </row>
    <row r="45" spans="1:14" ht="16" thickBot="1" x14ac:dyDescent="0.4">
      <c r="A45" s="23" t="s">
        <v>81</v>
      </c>
      <c r="B45" s="26"/>
      <c r="C45" s="26"/>
      <c r="D45" s="26"/>
      <c r="E45" s="27"/>
      <c r="F45" s="27"/>
      <c r="G45" s="26"/>
      <c r="H45" s="26"/>
      <c r="I45" s="26"/>
      <c r="J45" s="26"/>
      <c r="K45" s="26"/>
      <c r="L45" s="26"/>
      <c r="M45" s="28"/>
      <c r="N45" s="95">
        <f t="shared" si="2"/>
        <v>0</v>
      </c>
    </row>
    <row r="46" spans="1:14" ht="16" thickBot="1" x14ac:dyDescent="0.4">
      <c r="A46" s="23" t="s">
        <v>149</v>
      </c>
      <c r="B46" s="126"/>
      <c r="C46" s="26"/>
      <c r="D46" s="26" t="s">
        <v>104</v>
      </c>
      <c r="E46" s="26"/>
      <c r="F46" s="26" t="s">
        <v>104</v>
      </c>
      <c r="G46" s="26"/>
      <c r="H46" s="26"/>
      <c r="I46" s="26" t="s">
        <v>104</v>
      </c>
      <c r="J46" s="26"/>
      <c r="K46" s="26" t="s">
        <v>104</v>
      </c>
      <c r="L46" s="26"/>
      <c r="M46" s="28" t="s">
        <v>104</v>
      </c>
      <c r="N46" s="95">
        <f t="shared" si="2"/>
        <v>0.45454545454545453</v>
      </c>
    </row>
    <row r="47" spans="1:14" ht="16" thickBot="1" x14ac:dyDescent="0.4">
      <c r="A47" s="23" t="s">
        <v>64</v>
      </c>
      <c r="B47" s="26" t="s">
        <v>104</v>
      </c>
      <c r="C47" s="26" t="s">
        <v>104</v>
      </c>
      <c r="D47" s="26" t="s">
        <v>104</v>
      </c>
      <c r="E47" s="27" t="s">
        <v>104</v>
      </c>
      <c r="F47" s="27" t="s">
        <v>104</v>
      </c>
      <c r="G47" s="26" t="s">
        <v>104</v>
      </c>
      <c r="H47" s="26"/>
      <c r="I47" s="26" t="s">
        <v>104</v>
      </c>
      <c r="J47" s="26" t="s">
        <v>104</v>
      </c>
      <c r="K47" s="26" t="s">
        <v>104</v>
      </c>
      <c r="L47" s="26" t="s">
        <v>104</v>
      </c>
      <c r="M47" s="28" t="s">
        <v>104</v>
      </c>
      <c r="N47" s="95">
        <f t="shared" si="2"/>
        <v>1</v>
      </c>
    </row>
    <row r="48" spans="1:14" ht="16" thickBot="1" x14ac:dyDescent="0.4">
      <c r="A48" s="23" t="s">
        <v>25</v>
      </c>
      <c r="B48" s="26" t="s">
        <v>104</v>
      </c>
      <c r="C48" s="26"/>
      <c r="D48" s="26" t="s">
        <v>104</v>
      </c>
      <c r="E48" s="27" t="s">
        <v>104</v>
      </c>
      <c r="F48" s="27" t="s">
        <v>104</v>
      </c>
      <c r="G48" s="26"/>
      <c r="H48" s="26"/>
      <c r="I48" s="26" t="s">
        <v>104</v>
      </c>
      <c r="J48" s="26" t="s">
        <v>104</v>
      </c>
      <c r="K48" s="26"/>
      <c r="L48" s="26" t="s">
        <v>104</v>
      </c>
      <c r="M48" s="28" t="s">
        <v>104</v>
      </c>
      <c r="N48" s="95">
        <f t="shared" si="2"/>
        <v>0.72727272727272729</v>
      </c>
    </row>
    <row r="49" spans="1:14" ht="16" thickBot="1" x14ac:dyDescent="0.4">
      <c r="A49" s="23" t="s">
        <v>26</v>
      </c>
      <c r="B49" s="26" t="s">
        <v>104</v>
      </c>
      <c r="C49" s="26"/>
      <c r="D49" s="26"/>
      <c r="E49" s="26"/>
      <c r="F49" s="27" t="s">
        <v>104</v>
      </c>
      <c r="G49" s="26"/>
      <c r="H49" s="26"/>
      <c r="I49" s="26" t="s">
        <v>104</v>
      </c>
      <c r="J49" s="26" t="s">
        <v>104</v>
      </c>
      <c r="K49" s="26"/>
      <c r="L49" s="26" t="s">
        <v>104</v>
      </c>
      <c r="M49" s="28"/>
      <c r="N49" s="95">
        <f t="shared" si="2"/>
        <v>0.45454545454545453</v>
      </c>
    </row>
    <row r="50" spans="1:14" ht="16" thickBot="1" x14ac:dyDescent="0.4">
      <c r="A50" s="23" t="s">
        <v>27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8"/>
      <c r="N50" s="95">
        <f t="shared" si="2"/>
        <v>0</v>
      </c>
    </row>
    <row r="51" spans="1:14" ht="16" thickBot="1" x14ac:dyDescent="0.4">
      <c r="A51" s="23" t="s">
        <v>28</v>
      </c>
      <c r="B51" s="26"/>
      <c r="C51" s="26"/>
      <c r="D51" s="26"/>
      <c r="E51" s="26" t="s">
        <v>104</v>
      </c>
      <c r="F51" s="26"/>
      <c r="G51" s="26"/>
      <c r="H51" s="26"/>
      <c r="I51" s="26"/>
      <c r="J51" s="26"/>
      <c r="K51" s="26"/>
      <c r="L51" s="26"/>
      <c r="M51" s="28" t="s">
        <v>104</v>
      </c>
      <c r="N51" s="95">
        <f t="shared" si="2"/>
        <v>0.18181818181818182</v>
      </c>
    </row>
    <row r="52" spans="1:14" ht="16" thickBot="1" x14ac:dyDescent="0.4">
      <c r="A52" s="23" t="s">
        <v>29</v>
      </c>
      <c r="B52" s="26" t="s">
        <v>104</v>
      </c>
      <c r="C52" s="26"/>
      <c r="D52" s="26" t="s">
        <v>104</v>
      </c>
      <c r="E52" s="27"/>
      <c r="F52" s="27" t="s">
        <v>104</v>
      </c>
      <c r="G52" s="26"/>
      <c r="H52" s="26"/>
      <c r="I52" s="26"/>
      <c r="J52" s="26" t="s">
        <v>104</v>
      </c>
      <c r="K52" s="26"/>
      <c r="L52" s="26"/>
      <c r="M52" s="28" t="s">
        <v>104</v>
      </c>
      <c r="N52" s="95">
        <f t="shared" si="2"/>
        <v>0.45454545454545453</v>
      </c>
    </row>
    <row r="53" spans="1:14" ht="16" thickBot="1" x14ac:dyDescent="0.4">
      <c r="A53" s="23" t="s">
        <v>30</v>
      </c>
      <c r="B53" s="26"/>
      <c r="C53" s="26"/>
      <c r="D53" s="26" t="s">
        <v>104</v>
      </c>
      <c r="E53" s="26" t="s">
        <v>104</v>
      </c>
      <c r="F53" s="27" t="s">
        <v>104</v>
      </c>
      <c r="G53" s="26" t="s">
        <v>104</v>
      </c>
      <c r="H53" s="26"/>
      <c r="I53" s="26" t="s">
        <v>104</v>
      </c>
      <c r="J53" s="26"/>
      <c r="K53" s="26"/>
      <c r="L53" s="26"/>
      <c r="M53" s="28" t="s">
        <v>104</v>
      </c>
      <c r="N53" s="95">
        <f t="shared" si="2"/>
        <v>0.54545454545454541</v>
      </c>
    </row>
    <row r="54" spans="1:14" ht="16" thickBot="1" x14ac:dyDescent="0.4">
      <c r="A54" s="23" t="s">
        <v>82</v>
      </c>
      <c r="B54" s="26" t="s">
        <v>104</v>
      </c>
      <c r="C54" s="26" t="s">
        <v>104</v>
      </c>
      <c r="D54" s="26" t="s">
        <v>104</v>
      </c>
      <c r="E54" s="27" t="s">
        <v>104</v>
      </c>
      <c r="F54" s="27" t="s">
        <v>104</v>
      </c>
      <c r="G54" s="26" t="s">
        <v>104</v>
      </c>
      <c r="H54" s="26"/>
      <c r="I54" s="26" t="s">
        <v>104</v>
      </c>
      <c r="J54" s="26" t="s">
        <v>104</v>
      </c>
      <c r="K54" s="26" t="s">
        <v>104</v>
      </c>
      <c r="L54" s="26" t="s">
        <v>104</v>
      </c>
      <c r="M54" s="28" t="s">
        <v>104</v>
      </c>
      <c r="N54" s="95">
        <f t="shared" si="2"/>
        <v>1</v>
      </c>
    </row>
    <row r="55" spans="1:14" ht="16" thickBot="1" x14ac:dyDescent="0.4">
      <c r="A55" s="23" t="s">
        <v>65</v>
      </c>
      <c r="B55" s="26" t="s">
        <v>104</v>
      </c>
      <c r="C55" s="26" t="s">
        <v>104</v>
      </c>
      <c r="D55" s="26" t="s">
        <v>104</v>
      </c>
      <c r="E55" s="26"/>
      <c r="F55" s="27" t="s">
        <v>104</v>
      </c>
      <c r="G55" s="26"/>
      <c r="H55" s="26"/>
      <c r="I55" s="26" t="s">
        <v>104</v>
      </c>
      <c r="J55" s="26" t="s">
        <v>104</v>
      </c>
      <c r="K55" s="26" t="s">
        <v>104</v>
      </c>
      <c r="L55" s="26" t="s">
        <v>104</v>
      </c>
      <c r="M55" s="28" t="s">
        <v>104</v>
      </c>
      <c r="N55" s="95">
        <f t="shared" si="2"/>
        <v>0.81818181818181823</v>
      </c>
    </row>
    <row r="56" spans="1:14" ht="16" thickBot="1" x14ac:dyDescent="0.4">
      <c r="A56" s="23" t="s">
        <v>95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8"/>
      <c r="N56" s="95">
        <f t="shared" si="2"/>
        <v>0</v>
      </c>
    </row>
    <row r="57" spans="1:14" ht="16" thickBot="1" x14ac:dyDescent="0.4">
      <c r="A57" s="23" t="s">
        <v>31</v>
      </c>
      <c r="B57" s="26"/>
      <c r="C57" s="26" t="s">
        <v>104</v>
      </c>
      <c r="D57" s="26"/>
      <c r="E57" s="27"/>
      <c r="F57" s="26" t="s">
        <v>104</v>
      </c>
      <c r="G57" s="26" t="s">
        <v>104</v>
      </c>
      <c r="H57" s="26"/>
      <c r="I57" s="26" t="s">
        <v>104</v>
      </c>
      <c r="J57" s="26" t="s">
        <v>104</v>
      </c>
      <c r="K57" s="26" t="s">
        <v>104</v>
      </c>
      <c r="L57" s="26" t="s">
        <v>104</v>
      </c>
      <c r="M57" s="28" t="s">
        <v>104</v>
      </c>
      <c r="N57" s="95">
        <f t="shared" si="2"/>
        <v>0.72727272727272729</v>
      </c>
    </row>
    <row r="58" spans="1:14" ht="16" thickBot="1" x14ac:dyDescent="0.4">
      <c r="A58" s="23" t="s">
        <v>32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8" t="s">
        <v>104</v>
      </c>
      <c r="N58" s="95">
        <f t="shared" si="2"/>
        <v>9.0909090909090912E-2</v>
      </c>
    </row>
    <row r="59" spans="1:14" ht="16" thickBot="1" x14ac:dyDescent="0.4">
      <c r="A59" s="23" t="s">
        <v>66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8"/>
      <c r="N59" s="95">
        <f t="shared" si="2"/>
        <v>0</v>
      </c>
    </row>
    <row r="60" spans="1:14" ht="16" thickBot="1" x14ac:dyDescent="0.4">
      <c r="A60" s="23" t="s">
        <v>83</v>
      </c>
      <c r="B60" s="26"/>
      <c r="C60" s="26" t="s">
        <v>104</v>
      </c>
      <c r="D60" s="26"/>
      <c r="E60" s="26"/>
      <c r="F60" s="27" t="s">
        <v>104</v>
      </c>
      <c r="G60" s="26"/>
      <c r="H60" s="26"/>
      <c r="I60" s="26"/>
      <c r="J60" s="26" t="s">
        <v>104</v>
      </c>
      <c r="K60" s="26"/>
      <c r="L60" s="26"/>
      <c r="M60" s="28"/>
      <c r="N60" s="95">
        <f t="shared" si="2"/>
        <v>0.27272727272727271</v>
      </c>
    </row>
    <row r="61" spans="1:14" ht="16" thickBot="1" x14ac:dyDescent="0.4">
      <c r="A61" s="23" t="s">
        <v>33</v>
      </c>
      <c r="B61" s="26" t="s">
        <v>104</v>
      </c>
      <c r="C61" s="26"/>
      <c r="D61" s="26"/>
      <c r="E61" s="27" t="s">
        <v>104</v>
      </c>
      <c r="F61" s="26"/>
      <c r="G61" s="26"/>
      <c r="H61" s="26"/>
      <c r="I61" s="26"/>
      <c r="J61" s="26"/>
      <c r="K61" s="26"/>
      <c r="L61" s="26"/>
      <c r="M61" s="28"/>
      <c r="N61" s="95">
        <f t="shared" si="2"/>
        <v>0.18181818181818182</v>
      </c>
    </row>
    <row r="62" spans="1:14" ht="16" thickBot="1" x14ac:dyDescent="0.4">
      <c r="A62" s="23" t="s">
        <v>34</v>
      </c>
      <c r="B62" s="26" t="s">
        <v>104</v>
      </c>
      <c r="C62" s="26"/>
      <c r="D62" s="26"/>
      <c r="E62" s="26"/>
      <c r="F62" s="26" t="s">
        <v>104</v>
      </c>
      <c r="G62" s="26"/>
      <c r="H62" s="26"/>
      <c r="I62" s="26"/>
      <c r="J62" s="26" t="s">
        <v>104</v>
      </c>
      <c r="K62" s="26"/>
      <c r="L62" s="26" t="s">
        <v>104</v>
      </c>
      <c r="M62" s="28" t="s">
        <v>104</v>
      </c>
      <c r="N62" s="95">
        <f t="shared" si="2"/>
        <v>0.45454545454545453</v>
      </c>
    </row>
    <row r="63" spans="1:14" ht="16" thickBot="1" x14ac:dyDescent="0.4">
      <c r="A63" s="23" t="s">
        <v>35</v>
      </c>
      <c r="B63" s="26" t="s">
        <v>104</v>
      </c>
      <c r="C63" s="26" t="s">
        <v>104</v>
      </c>
      <c r="D63" s="26" t="s">
        <v>104</v>
      </c>
      <c r="E63" s="26" t="s">
        <v>104</v>
      </c>
      <c r="F63" s="26" t="s">
        <v>104</v>
      </c>
      <c r="G63" s="26" t="s">
        <v>104</v>
      </c>
      <c r="H63" s="26"/>
      <c r="I63" s="26" t="s">
        <v>104</v>
      </c>
      <c r="J63" s="26" t="s">
        <v>104</v>
      </c>
      <c r="K63" s="26"/>
      <c r="L63" s="26" t="s">
        <v>104</v>
      </c>
      <c r="M63" s="28" t="s">
        <v>104</v>
      </c>
      <c r="N63" s="95">
        <f t="shared" si="2"/>
        <v>0.90909090909090906</v>
      </c>
    </row>
    <row r="64" spans="1:14" ht="16" thickBot="1" x14ac:dyDescent="0.4">
      <c r="A64" s="23" t="s">
        <v>36</v>
      </c>
      <c r="B64" s="26"/>
      <c r="C64" s="26" t="s">
        <v>104</v>
      </c>
      <c r="D64" s="26" t="s">
        <v>104</v>
      </c>
      <c r="E64" s="26" t="s">
        <v>104</v>
      </c>
      <c r="F64" s="27" t="s">
        <v>104</v>
      </c>
      <c r="G64" s="26" t="s">
        <v>104</v>
      </c>
      <c r="H64" s="26"/>
      <c r="I64" s="26" t="s">
        <v>104</v>
      </c>
      <c r="J64" s="26"/>
      <c r="K64" s="26"/>
      <c r="L64" s="26" t="s">
        <v>104</v>
      </c>
      <c r="M64" s="28" t="s">
        <v>104</v>
      </c>
      <c r="N64" s="95">
        <f t="shared" si="2"/>
        <v>0.72727272727272729</v>
      </c>
    </row>
    <row r="65" spans="1:14" ht="16" thickBot="1" x14ac:dyDescent="0.4">
      <c r="A65" s="23" t="s">
        <v>37</v>
      </c>
      <c r="B65" s="26" t="s">
        <v>104</v>
      </c>
      <c r="C65" s="26"/>
      <c r="D65" s="26" t="s">
        <v>104</v>
      </c>
      <c r="E65" s="27"/>
      <c r="F65" s="26" t="s">
        <v>104</v>
      </c>
      <c r="G65" s="26" t="s">
        <v>104</v>
      </c>
      <c r="H65" s="26"/>
      <c r="I65" s="26" t="s">
        <v>104</v>
      </c>
      <c r="J65" s="26" t="s">
        <v>104</v>
      </c>
      <c r="K65" s="26"/>
      <c r="L65" s="26" t="s">
        <v>104</v>
      </c>
      <c r="M65" s="28" t="s">
        <v>104</v>
      </c>
      <c r="N65" s="95">
        <f t="shared" si="2"/>
        <v>0.72727272727272729</v>
      </c>
    </row>
    <row r="66" spans="1:14" ht="16.899999999999999" customHeight="1" thickBot="1" x14ac:dyDescent="0.4">
      <c r="A66" s="23" t="s">
        <v>204</v>
      </c>
      <c r="B66" s="29"/>
      <c r="C66" s="26"/>
      <c r="D66" s="26" t="s">
        <v>104</v>
      </c>
      <c r="E66" s="26"/>
      <c r="F66" s="26" t="s">
        <v>104</v>
      </c>
      <c r="G66" s="26" t="s">
        <v>104</v>
      </c>
      <c r="H66" s="26"/>
      <c r="I66" s="26" t="s">
        <v>104</v>
      </c>
      <c r="J66" s="26" t="s">
        <v>104</v>
      </c>
      <c r="K66" s="26" t="s">
        <v>104</v>
      </c>
      <c r="L66" s="26" t="s">
        <v>104</v>
      </c>
      <c r="M66" s="28" t="s">
        <v>104</v>
      </c>
      <c r="N66" s="95">
        <f t="shared" si="2"/>
        <v>0.72727272727272729</v>
      </c>
    </row>
    <row r="67" spans="1:14" ht="16" thickBot="1" x14ac:dyDescent="0.4">
      <c r="A67" s="23" t="s">
        <v>39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8"/>
      <c r="N67" s="95">
        <f t="shared" si="2"/>
        <v>0</v>
      </c>
    </row>
    <row r="68" spans="1:14" ht="16" thickBot="1" x14ac:dyDescent="0.4">
      <c r="A68" s="23" t="s">
        <v>67</v>
      </c>
      <c r="B68" s="26" t="s">
        <v>104</v>
      </c>
      <c r="C68" s="26" t="s">
        <v>104</v>
      </c>
      <c r="D68" s="26" t="s">
        <v>104</v>
      </c>
      <c r="E68" s="26" t="s">
        <v>104</v>
      </c>
      <c r="F68" s="27"/>
      <c r="G68" s="26"/>
      <c r="H68" s="26"/>
      <c r="I68" s="26"/>
      <c r="J68" s="26" t="s">
        <v>104</v>
      </c>
      <c r="K68" s="26" t="s">
        <v>104</v>
      </c>
      <c r="L68" s="26"/>
      <c r="M68" s="28"/>
      <c r="N68" s="95">
        <f t="shared" si="2"/>
        <v>0.54545454545454541</v>
      </c>
    </row>
    <row r="69" spans="1:14" ht="16" thickBot="1" x14ac:dyDescent="0.4">
      <c r="A69" s="23" t="s">
        <v>40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8"/>
      <c r="N69" s="95">
        <f t="shared" si="2"/>
        <v>0</v>
      </c>
    </row>
    <row r="70" spans="1:14" ht="16" thickBot="1" x14ac:dyDescent="0.4">
      <c r="A70" s="23" t="s">
        <v>41</v>
      </c>
      <c r="B70" s="26"/>
      <c r="C70" s="26" t="s">
        <v>104</v>
      </c>
      <c r="D70" s="26" t="s">
        <v>104</v>
      </c>
      <c r="E70" s="26"/>
      <c r="F70" s="26"/>
      <c r="G70" s="26"/>
      <c r="H70" s="26"/>
      <c r="I70" s="26" t="s">
        <v>104</v>
      </c>
      <c r="J70" s="26" t="s">
        <v>104</v>
      </c>
      <c r="K70" s="26"/>
      <c r="L70" s="26"/>
      <c r="M70" s="28" t="s">
        <v>104</v>
      </c>
      <c r="N70" s="95">
        <f t="shared" si="2"/>
        <v>0.45454545454545453</v>
      </c>
    </row>
    <row r="71" spans="1:14" ht="16" thickBot="1" x14ac:dyDescent="0.4">
      <c r="A71" s="23" t="s">
        <v>68</v>
      </c>
      <c r="B71" s="26"/>
      <c r="C71" s="26"/>
      <c r="D71" s="26"/>
      <c r="E71" s="26" t="s">
        <v>104</v>
      </c>
      <c r="F71" s="27"/>
      <c r="G71" s="26"/>
      <c r="H71" s="26"/>
      <c r="I71" s="26"/>
      <c r="J71" s="26"/>
      <c r="K71" s="26"/>
      <c r="L71" s="26"/>
      <c r="M71" s="28"/>
      <c r="N71" s="95">
        <f t="shared" si="2"/>
        <v>9.0909090909090912E-2</v>
      </c>
    </row>
    <row r="72" spans="1:14" ht="16" thickBot="1" x14ac:dyDescent="0.4">
      <c r="A72" s="23" t="s">
        <v>42</v>
      </c>
      <c r="B72" s="26" t="s">
        <v>104</v>
      </c>
      <c r="C72" s="26"/>
      <c r="D72" s="26" t="s">
        <v>104</v>
      </c>
      <c r="E72" s="27" t="s">
        <v>104</v>
      </c>
      <c r="F72" s="27" t="s">
        <v>104</v>
      </c>
      <c r="G72" s="26" t="s">
        <v>104</v>
      </c>
      <c r="H72" s="26"/>
      <c r="I72" s="26" t="s">
        <v>104</v>
      </c>
      <c r="J72" s="26" t="s">
        <v>104</v>
      </c>
      <c r="K72" s="26"/>
      <c r="L72" s="26"/>
      <c r="M72" s="28"/>
      <c r="N72" s="95">
        <f t="shared" si="2"/>
        <v>0.63636363636363635</v>
      </c>
    </row>
    <row r="73" spans="1:14" ht="16" thickBot="1" x14ac:dyDescent="0.4">
      <c r="A73" s="23" t="s">
        <v>43</v>
      </c>
      <c r="B73" s="26"/>
      <c r="C73" s="26" t="s">
        <v>104</v>
      </c>
      <c r="D73" s="26"/>
      <c r="E73" s="27"/>
      <c r="F73" s="26"/>
      <c r="G73" s="26"/>
      <c r="H73" s="26"/>
      <c r="I73" s="26"/>
      <c r="J73" s="26" t="s">
        <v>104</v>
      </c>
      <c r="K73" s="26"/>
      <c r="L73" s="26"/>
      <c r="M73" s="28" t="s">
        <v>104</v>
      </c>
      <c r="N73" s="95">
        <f t="shared" si="2"/>
        <v>0.27272727272727271</v>
      </c>
    </row>
    <row r="74" spans="1:14" ht="16" thickBot="1" x14ac:dyDescent="0.4">
      <c r="A74" s="23" t="s">
        <v>44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8"/>
      <c r="N74" s="95">
        <f t="shared" ref="N74:N99" si="3">COUNTA(B74:M74)/$N$3</f>
        <v>0</v>
      </c>
    </row>
    <row r="75" spans="1:14" ht="16" thickBot="1" x14ac:dyDescent="0.4">
      <c r="A75" s="23" t="s">
        <v>69</v>
      </c>
      <c r="B75" s="26"/>
      <c r="C75" s="26" t="s">
        <v>104</v>
      </c>
      <c r="D75" s="26"/>
      <c r="E75" s="27" t="s">
        <v>104</v>
      </c>
      <c r="F75" s="27"/>
      <c r="G75" s="26"/>
      <c r="H75" s="26"/>
      <c r="I75" s="26" t="s">
        <v>104</v>
      </c>
      <c r="J75" s="26" t="s">
        <v>104</v>
      </c>
      <c r="K75" s="26"/>
      <c r="L75" s="26" t="s">
        <v>104</v>
      </c>
      <c r="M75" s="28" t="s">
        <v>104</v>
      </c>
      <c r="N75" s="95">
        <f t="shared" si="3"/>
        <v>0.54545454545454541</v>
      </c>
    </row>
    <row r="76" spans="1:14" ht="16" thickBot="1" x14ac:dyDescent="0.4">
      <c r="A76" s="23" t="s">
        <v>84</v>
      </c>
      <c r="B76" s="26" t="s">
        <v>104</v>
      </c>
      <c r="C76" s="26"/>
      <c r="D76" s="26" t="s">
        <v>104</v>
      </c>
      <c r="E76" s="27" t="s">
        <v>104</v>
      </c>
      <c r="F76" s="27" t="s">
        <v>104</v>
      </c>
      <c r="G76" s="26" t="s">
        <v>104</v>
      </c>
      <c r="H76" s="26"/>
      <c r="I76" s="26" t="s">
        <v>104</v>
      </c>
      <c r="J76" s="26" t="s">
        <v>104</v>
      </c>
      <c r="K76" s="26"/>
      <c r="L76" s="26" t="s">
        <v>104</v>
      </c>
      <c r="M76" s="28" t="s">
        <v>104</v>
      </c>
      <c r="N76" s="95">
        <f t="shared" si="3"/>
        <v>0.81818181818181823</v>
      </c>
    </row>
    <row r="77" spans="1:14" ht="16" thickBot="1" x14ac:dyDescent="0.4">
      <c r="A77" s="23" t="s">
        <v>70</v>
      </c>
      <c r="B77" s="29"/>
      <c r="C77" s="26" t="s">
        <v>104</v>
      </c>
      <c r="D77" s="26"/>
      <c r="E77" s="27"/>
      <c r="F77" s="26"/>
      <c r="G77" s="26"/>
      <c r="H77" s="26"/>
      <c r="I77" s="26" t="s">
        <v>104</v>
      </c>
      <c r="J77" s="26"/>
      <c r="K77" s="26"/>
      <c r="L77" s="26"/>
      <c r="M77" s="28" t="s">
        <v>104</v>
      </c>
      <c r="N77" s="95">
        <f>COUNTA(B77:M77)/$N$3</f>
        <v>0.27272727272727271</v>
      </c>
    </row>
    <row r="78" spans="1:14" ht="16" thickBot="1" x14ac:dyDescent="0.4">
      <c r="A78" s="23" t="s">
        <v>154</v>
      </c>
      <c r="B78" s="29" t="s">
        <v>104</v>
      </c>
      <c r="C78" s="26" t="s">
        <v>104</v>
      </c>
      <c r="D78" s="26" t="s">
        <v>104</v>
      </c>
      <c r="E78" s="27" t="s">
        <v>104</v>
      </c>
      <c r="F78" s="27" t="s">
        <v>104</v>
      </c>
      <c r="G78" s="26" t="s">
        <v>104</v>
      </c>
      <c r="H78" s="26"/>
      <c r="I78" s="26"/>
      <c r="J78" s="26" t="s">
        <v>104</v>
      </c>
      <c r="K78" s="26"/>
      <c r="L78" s="26" t="s">
        <v>104</v>
      </c>
      <c r="M78" s="28"/>
      <c r="N78" s="95">
        <f>COUNTA(B78:M78)/$N$3</f>
        <v>0.72727272727272729</v>
      </c>
    </row>
    <row r="79" spans="1:14" ht="16" thickBot="1" x14ac:dyDescent="0.4">
      <c r="A79" s="23" t="s">
        <v>85</v>
      </c>
      <c r="B79" s="26"/>
      <c r="C79" s="26"/>
      <c r="D79" s="26" t="s">
        <v>104</v>
      </c>
      <c r="E79" s="27"/>
      <c r="F79" s="27"/>
      <c r="G79" s="26"/>
      <c r="H79" s="26"/>
      <c r="I79" s="26"/>
      <c r="J79" s="26"/>
      <c r="K79" s="26"/>
      <c r="L79" s="26"/>
      <c r="M79" s="28" t="s">
        <v>104</v>
      </c>
      <c r="N79" s="95">
        <f t="shared" si="3"/>
        <v>0.18181818181818182</v>
      </c>
    </row>
    <row r="80" spans="1:14" ht="16" thickBot="1" x14ac:dyDescent="0.4">
      <c r="A80" s="23" t="s">
        <v>46</v>
      </c>
      <c r="B80" s="26" t="s">
        <v>104</v>
      </c>
      <c r="C80" s="26" t="s">
        <v>104</v>
      </c>
      <c r="D80" s="26"/>
      <c r="E80" s="26" t="s">
        <v>104</v>
      </c>
      <c r="F80" s="26" t="s">
        <v>104</v>
      </c>
      <c r="G80" s="26" t="s">
        <v>104</v>
      </c>
      <c r="H80" s="26"/>
      <c r="I80" s="26"/>
      <c r="J80" s="26" t="s">
        <v>104</v>
      </c>
      <c r="K80" s="26" t="s">
        <v>104</v>
      </c>
      <c r="L80" s="26" t="s">
        <v>104</v>
      </c>
      <c r="M80" s="28" t="s">
        <v>104</v>
      </c>
      <c r="N80" s="95">
        <f t="shared" si="3"/>
        <v>0.81818181818181823</v>
      </c>
    </row>
    <row r="81" spans="1:14" ht="16" thickBot="1" x14ac:dyDescent="0.4">
      <c r="A81" s="23" t="s">
        <v>47</v>
      </c>
      <c r="B81" s="26"/>
      <c r="C81" s="26" t="s">
        <v>104</v>
      </c>
      <c r="D81" s="26"/>
      <c r="E81" s="26"/>
      <c r="F81" s="27" t="s">
        <v>104</v>
      </c>
      <c r="G81" s="26"/>
      <c r="H81" s="26"/>
      <c r="I81" s="26"/>
      <c r="J81" s="26" t="s">
        <v>104</v>
      </c>
      <c r="K81" s="26" t="s">
        <v>104</v>
      </c>
      <c r="L81" s="26"/>
      <c r="M81" s="28" t="s">
        <v>104</v>
      </c>
      <c r="N81" s="95">
        <f t="shared" si="3"/>
        <v>0.45454545454545453</v>
      </c>
    </row>
    <row r="82" spans="1:14" ht="16" thickBot="1" x14ac:dyDescent="0.4">
      <c r="A82" s="23" t="s">
        <v>48</v>
      </c>
      <c r="B82" s="26"/>
      <c r="C82" s="26" t="s">
        <v>104</v>
      </c>
      <c r="D82" s="26"/>
      <c r="E82" s="26"/>
      <c r="F82" s="26"/>
      <c r="G82" s="26"/>
      <c r="H82" s="26"/>
      <c r="I82" s="26"/>
      <c r="J82" s="26" t="s">
        <v>104</v>
      </c>
      <c r="K82" s="26"/>
      <c r="L82" s="26"/>
      <c r="M82" s="28" t="s">
        <v>104</v>
      </c>
      <c r="N82" s="95">
        <f t="shared" si="3"/>
        <v>0.27272727272727271</v>
      </c>
    </row>
    <row r="83" spans="1:14" ht="16" thickBot="1" x14ac:dyDescent="0.4">
      <c r="A83" s="23" t="s">
        <v>49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8"/>
      <c r="N83" s="95">
        <f t="shared" si="3"/>
        <v>0</v>
      </c>
    </row>
    <row r="84" spans="1:14" ht="16" thickBot="1" x14ac:dyDescent="0.4">
      <c r="A84" s="23" t="s">
        <v>86</v>
      </c>
      <c r="B84" s="26" t="s">
        <v>104</v>
      </c>
      <c r="C84" s="26" t="s">
        <v>104</v>
      </c>
      <c r="D84" s="26"/>
      <c r="E84" s="27" t="s">
        <v>104</v>
      </c>
      <c r="F84" s="27" t="s">
        <v>104</v>
      </c>
      <c r="G84" s="26"/>
      <c r="H84" s="26"/>
      <c r="I84" s="26" t="s">
        <v>104</v>
      </c>
      <c r="J84" s="26" t="s">
        <v>104</v>
      </c>
      <c r="K84" s="26"/>
      <c r="L84" s="26" t="s">
        <v>104</v>
      </c>
      <c r="M84" s="28" t="s">
        <v>104</v>
      </c>
      <c r="N84" s="95">
        <f t="shared" si="3"/>
        <v>0.72727272727272729</v>
      </c>
    </row>
    <row r="85" spans="1:14" ht="16" thickBot="1" x14ac:dyDescent="0.4">
      <c r="A85" s="23" t="s">
        <v>87</v>
      </c>
      <c r="B85" s="26" t="s">
        <v>104</v>
      </c>
      <c r="C85" s="26" t="s">
        <v>104</v>
      </c>
      <c r="D85" s="26" t="s">
        <v>104</v>
      </c>
      <c r="E85" s="27" t="s">
        <v>104</v>
      </c>
      <c r="F85" s="27" t="s">
        <v>104</v>
      </c>
      <c r="G85" s="26" t="s">
        <v>104</v>
      </c>
      <c r="H85" s="26"/>
      <c r="I85" s="26" t="s">
        <v>104</v>
      </c>
      <c r="J85" s="26" t="s">
        <v>104</v>
      </c>
      <c r="K85" s="26" t="s">
        <v>104</v>
      </c>
      <c r="L85" s="26" t="s">
        <v>104</v>
      </c>
      <c r="M85" s="28" t="s">
        <v>104</v>
      </c>
      <c r="N85" s="95">
        <f t="shared" si="3"/>
        <v>1</v>
      </c>
    </row>
    <row r="86" spans="1:14" ht="16" thickBot="1" x14ac:dyDescent="0.4">
      <c r="A86" s="23" t="s">
        <v>88</v>
      </c>
      <c r="B86" s="26" t="s">
        <v>104</v>
      </c>
      <c r="C86" s="26" t="s">
        <v>104</v>
      </c>
      <c r="D86" s="26" t="s">
        <v>104</v>
      </c>
      <c r="E86" s="27"/>
      <c r="F86" s="27" t="s">
        <v>104</v>
      </c>
      <c r="G86" s="26"/>
      <c r="H86" s="26"/>
      <c r="I86" s="26" t="s">
        <v>104</v>
      </c>
      <c r="J86" s="26" t="s">
        <v>104</v>
      </c>
      <c r="K86" s="26" t="s">
        <v>104</v>
      </c>
      <c r="L86" s="26" t="s">
        <v>104</v>
      </c>
      <c r="M86" s="28"/>
      <c r="N86" s="95">
        <f t="shared" si="3"/>
        <v>0.72727272727272729</v>
      </c>
    </row>
    <row r="87" spans="1:14" ht="16" thickBot="1" x14ac:dyDescent="0.4">
      <c r="A87" s="23" t="s">
        <v>50</v>
      </c>
      <c r="B87" s="26"/>
      <c r="C87" s="26"/>
      <c r="D87" s="26"/>
      <c r="E87" s="27"/>
      <c r="F87" s="26"/>
      <c r="G87" s="26"/>
      <c r="H87" s="26"/>
      <c r="I87" s="26"/>
      <c r="J87" s="26"/>
      <c r="K87" s="26"/>
      <c r="L87" s="26" t="s">
        <v>104</v>
      </c>
      <c r="M87" s="28" t="s">
        <v>104</v>
      </c>
      <c r="N87" s="95">
        <f t="shared" si="3"/>
        <v>0.18181818181818182</v>
      </c>
    </row>
    <row r="88" spans="1:14" ht="16" thickBot="1" x14ac:dyDescent="0.4">
      <c r="A88" s="23" t="s">
        <v>51</v>
      </c>
      <c r="B88" s="26" t="s">
        <v>104</v>
      </c>
      <c r="C88" s="26" t="s">
        <v>104</v>
      </c>
      <c r="D88" s="26"/>
      <c r="E88" s="27" t="s">
        <v>104</v>
      </c>
      <c r="F88" s="27"/>
      <c r="G88" s="26"/>
      <c r="H88" s="26"/>
      <c r="I88" s="26"/>
      <c r="J88" s="26"/>
      <c r="K88" s="26" t="s">
        <v>104</v>
      </c>
      <c r="L88" s="26" t="s">
        <v>104</v>
      </c>
      <c r="M88" s="28" t="s">
        <v>104</v>
      </c>
      <c r="N88" s="95">
        <f t="shared" si="3"/>
        <v>0.54545454545454541</v>
      </c>
    </row>
    <row r="89" spans="1:14" ht="16" thickBot="1" x14ac:dyDescent="0.4">
      <c r="A89" s="23" t="s">
        <v>54</v>
      </c>
      <c r="B89" s="26"/>
      <c r="C89" s="26" t="s">
        <v>104</v>
      </c>
      <c r="D89" s="26"/>
      <c r="E89" s="27"/>
      <c r="F89" s="26"/>
      <c r="G89" s="26"/>
      <c r="H89" s="26"/>
      <c r="I89" s="26" t="s">
        <v>104</v>
      </c>
      <c r="J89" s="26"/>
      <c r="K89" s="26"/>
      <c r="L89" s="26"/>
      <c r="M89" s="28" t="s">
        <v>104</v>
      </c>
      <c r="N89" s="95">
        <f t="shared" si="3"/>
        <v>0.27272727272727271</v>
      </c>
    </row>
    <row r="90" spans="1:14" ht="16" thickBot="1" x14ac:dyDescent="0.4">
      <c r="A90" s="23" t="s">
        <v>55</v>
      </c>
      <c r="B90" s="26" t="s">
        <v>104</v>
      </c>
      <c r="C90" s="26"/>
      <c r="D90" s="26" t="s">
        <v>104</v>
      </c>
      <c r="E90" s="26"/>
      <c r="F90" s="26"/>
      <c r="G90" s="26"/>
      <c r="H90" s="26"/>
      <c r="I90" s="26" t="s">
        <v>104</v>
      </c>
      <c r="J90" s="26"/>
      <c r="K90" s="26"/>
      <c r="L90" s="26" t="s">
        <v>104</v>
      </c>
      <c r="M90" s="28"/>
      <c r="N90" s="95">
        <f t="shared" si="3"/>
        <v>0.36363636363636365</v>
      </c>
    </row>
    <row r="91" spans="1:14" ht="16" thickBot="1" x14ac:dyDescent="0.4">
      <c r="A91" s="23" t="s">
        <v>56</v>
      </c>
      <c r="B91" s="26"/>
      <c r="C91" s="26"/>
      <c r="D91" s="26"/>
      <c r="E91" s="27"/>
      <c r="F91" s="27"/>
      <c r="G91" s="26"/>
      <c r="H91" s="26"/>
      <c r="I91" s="26"/>
      <c r="J91" s="26"/>
      <c r="K91" s="26"/>
      <c r="L91" s="26"/>
      <c r="M91" s="28"/>
      <c r="N91" s="95">
        <f t="shared" si="3"/>
        <v>0</v>
      </c>
    </row>
    <row r="92" spans="1:14" ht="16" thickBot="1" x14ac:dyDescent="0.4">
      <c r="A92" s="23" t="s">
        <v>189</v>
      </c>
      <c r="B92" s="26" t="s">
        <v>104</v>
      </c>
      <c r="C92" s="26" t="s">
        <v>104</v>
      </c>
      <c r="D92" s="26"/>
      <c r="E92" s="27" t="s">
        <v>104</v>
      </c>
      <c r="F92" s="27" t="s">
        <v>104</v>
      </c>
      <c r="G92" s="26" t="s">
        <v>104</v>
      </c>
      <c r="H92" s="26"/>
      <c r="I92" s="26"/>
      <c r="J92" s="26" t="s">
        <v>104</v>
      </c>
      <c r="K92" s="26" t="s">
        <v>104</v>
      </c>
      <c r="L92" s="26" t="s">
        <v>104</v>
      </c>
      <c r="M92" s="28" t="s">
        <v>104</v>
      </c>
      <c r="N92" s="95">
        <f t="shared" si="3"/>
        <v>0.81818181818181823</v>
      </c>
    </row>
    <row r="93" spans="1:14" ht="16" thickBot="1" x14ac:dyDescent="0.4">
      <c r="A93" s="23" t="s">
        <v>57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8"/>
      <c r="N93" s="95">
        <f t="shared" si="3"/>
        <v>0</v>
      </c>
    </row>
    <row r="94" spans="1:14" ht="16" thickBot="1" x14ac:dyDescent="0.4">
      <c r="A94" s="23" t="s">
        <v>89</v>
      </c>
      <c r="B94" s="26" t="s">
        <v>104</v>
      </c>
      <c r="C94" s="26" t="s">
        <v>104</v>
      </c>
      <c r="D94" s="26"/>
      <c r="E94" s="27"/>
      <c r="F94" s="26" t="s">
        <v>104</v>
      </c>
      <c r="G94" s="26" t="s">
        <v>104</v>
      </c>
      <c r="H94" s="26"/>
      <c r="I94" s="26" t="s">
        <v>104</v>
      </c>
      <c r="J94" s="26" t="s">
        <v>104</v>
      </c>
      <c r="K94" s="26"/>
      <c r="L94" s="26" t="s">
        <v>104</v>
      </c>
      <c r="M94" s="28" t="s">
        <v>104</v>
      </c>
      <c r="N94" s="95">
        <f t="shared" si="3"/>
        <v>0.72727272727272729</v>
      </c>
    </row>
    <row r="95" spans="1:14" ht="16" thickBot="1" x14ac:dyDescent="0.4">
      <c r="A95" s="23" t="s">
        <v>90</v>
      </c>
      <c r="B95" s="26" t="s">
        <v>104</v>
      </c>
      <c r="C95" s="26"/>
      <c r="D95" s="26"/>
      <c r="E95" s="26"/>
      <c r="F95" s="27"/>
      <c r="G95" s="26"/>
      <c r="H95" s="26"/>
      <c r="I95" s="26" t="s">
        <v>104</v>
      </c>
      <c r="J95" s="26"/>
      <c r="K95" s="26" t="s">
        <v>104</v>
      </c>
      <c r="L95" s="26" t="s">
        <v>104</v>
      </c>
      <c r="M95" s="28"/>
      <c r="N95" s="95">
        <f t="shared" si="3"/>
        <v>0.36363636363636365</v>
      </c>
    </row>
    <row r="96" spans="1:14" ht="16" thickBot="1" x14ac:dyDescent="0.4">
      <c r="A96" s="23" t="s">
        <v>58</v>
      </c>
      <c r="B96" s="26" t="s">
        <v>104</v>
      </c>
      <c r="C96" s="26" t="s">
        <v>104</v>
      </c>
      <c r="D96" s="26"/>
      <c r="E96" s="27" t="s">
        <v>104</v>
      </c>
      <c r="F96" s="27" t="s">
        <v>104</v>
      </c>
      <c r="G96" s="26"/>
      <c r="H96" s="26"/>
      <c r="I96" s="26"/>
      <c r="J96" s="26" t="s">
        <v>104</v>
      </c>
      <c r="K96" s="26" t="s">
        <v>104</v>
      </c>
      <c r="L96" s="26" t="s">
        <v>104</v>
      </c>
      <c r="M96" s="28" t="s">
        <v>104</v>
      </c>
      <c r="N96" s="95">
        <f t="shared" si="3"/>
        <v>0.72727272727272729</v>
      </c>
    </row>
    <row r="97" spans="1:19" ht="16" thickBot="1" x14ac:dyDescent="0.4">
      <c r="A97" s="23" t="s">
        <v>59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8"/>
      <c r="N97" s="95">
        <f t="shared" si="3"/>
        <v>0</v>
      </c>
      <c r="Q97" s="9"/>
    </row>
    <row r="98" spans="1:19" ht="16" thickBot="1" x14ac:dyDescent="0.4">
      <c r="A98" s="23" t="s">
        <v>140</v>
      </c>
      <c r="B98" s="126" t="s">
        <v>104</v>
      </c>
      <c r="C98" s="26" t="s">
        <v>104</v>
      </c>
      <c r="D98" s="26" t="s">
        <v>104</v>
      </c>
      <c r="E98" s="26" t="s">
        <v>104</v>
      </c>
      <c r="F98" s="26" t="s">
        <v>104</v>
      </c>
      <c r="G98" s="26" t="s">
        <v>104</v>
      </c>
      <c r="H98" s="26"/>
      <c r="I98" s="26" t="s">
        <v>104</v>
      </c>
      <c r="J98" s="26" t="s">
        <v>104</v>
      </c>
      <c r="K98" s="26" t="s">
        <v>104</v>
      </c>
      <c r="L98" s="26" t="s">
        <v>104</v>
      </c>
      <c r="M98" s="28" t="s">
        <v>104</v>
      </c>
      <c r="N98" s="95">
        <f t="shared" si="3"/>
        <v>1</v>
      </c>
      <c r="P98" s="106"/>
      <c r="Q98" s="133"/>
    </row>
    <row r="99" spans="1:19" ht="16" thickBot="1" x14ac:dyDescent="0.4">
      <c r="A99" s="23" t="s">
        <v>91</v>
      </c>
      <c r="B99" s="31"/>
      <c r="C99" s="31" t="s">
        <v>104</v>
      </c>
      <c r="D99" s="31"/>
      <c r="E99" s="26" t="s">
        <v>104</v>
      </c>
      <c r="F99" s="26"/>
      <c r="G99" s="31" t="s">
        <v>104</v>
      </c>
      <c r="H99" s="31"/>
      <c r="I99" s="31" t="s">
        <v>104</v>
      </c>
      <c r="J99" s="31"/>
      <c r="K99" s="31" t="s">
        <v>104</v>
      </c>
      <c r="L99" s="31" t="s">
        <v>104</v>
      </c>
      <c r="M99" s="32" t="s">
        <v>104</v>
      </c>
      <c r="N99" s="96">
        <f t="shared" si="3"/>
        <v>0.63636363636363635</v>
      </c>
      <c r="P99" s="130"/>
    </row>
    <row r="100" spans="1:19" ht="16" thickBot="1" x14ac:dyDescent="0.4">
      <c r="A100" s="138"/>
      <c r="B100" s="139"/>
      <c r="C100" s="139"/>
      <c r="D100" s="139"/>
      <c r="E100" s="140"/>
      <c r="F100" s="140"/>
      <c r="G100" s="139"/>
      <c r="H100" s="139"/>
      <c r="I100" s="139"/>
      <c r="J100" s="139"/>
      <c r="K100" s="139"/>
      <c r="L100" s="139"/>
      <c r="M100" s="141"/>
      <c r="N100" s="118"/>
    </row>
    <row r="101" spans="1:19" ht="13.5" thickBot="1" x14ac:dyDescent="0.35">
      <c r="A101" s="253" t="s">
        <v>151</v>
      </c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7"/>
      <c r="O101" s="106"/>
    </row>
    <row r="102" spans="1:19" ht="39.5" thickBot="1" x14ac:dyDescent="0.35">
      <c r="A102" s="119" t="s">
        <v>60</v>
      </c>
      <c r="B102" s="122" t="s">
        <v>114</v>
      </c>
      <c r="C102" s="12" t="s">
        <v>115</v>
      </c>
      <c r="D102" s="13" t="s">
        <v>116</v>
      </c>
      <c r="E102" s="13" t="s">
        <v>117</v>
      </c>
      <c r="F102" s="13" t="s">
        <v>100</v>
      </c>
      <c r="G102" s="13" t="s">
        <v>118</v>
      </c>
      <c r="H102" s="13" t="s">
        <v>119</v>
      </c>
      <c r="I102" s="13" t="s">
        <v>120</v>
      </c>
      <c r="J102" s="13" t="s">
        <v>121</v>
      </c>
      <c r="K102" s="13" t="s">
        <v>122</v>
      </c>
      <c r="L102" s="13" t="s">
        <v>123</v>
      </c>
      <c r="M102" s="123" t="s">
        <v>124</v>
      </c>
      <c r="N102" s="92" t="s">
        <v>101</v>
      </c>
      <c r="O102" s="150"/>
      <c r="P102" s="151" t="s">
        <v>193</v>
      </c>
      <c r="Q102" s="2" t="s">
        <v>194</v>
      </c>
    </row>
    <row r="103" spans="1:19" ht="16" thickBot="1" x14ac:dyDescent="0.4">
      <c r="A103" s="23" t="s">
        <v>202</v>
      </c>
      <c r="B103" s="126"/>
      <c r="C103" s="26" t="s">
        <v>104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8"/>
      <c r="N103" s="95">
        <f t="shared" ref="N103:N108" si="4">COUNTA(B103:M103)/$N$3</f>
        <v>9.0909090909090912E-2</v>
      </c>
      <c r="O103" s="108"/>
      <c r="P103" s="2">
        <f t="shared" ref="P103:P108" si="5">COUNTIF(B103:M103,"x")</f>
        <v>1</v>
      </c>
      <c r="Q103" s="152">
        <f>SUM(O103:P103)</f>
        <v>1</v>
      </c>
    </row>
    <row r="104" spans="1:19" ht="16" thickBot="1" x14ac:dyDescent="0.4">
      <c r="A104" s="23" t="s">
        <v>203</v>
      </c>
      <c r="B104" s="126"/>
      <c r="C104" s="26"/>
      <c r="D104" s="26"/>
      <c r="E104" s="26"/>
      <c r="F104" s="26"/>
      <c r="G104" s="26"/>
      <c r="H104" s="26"/>
      <c r="I104" s="26"/>
      <c r="J104" s="26"/>
      <c r="K104" s="26" t="s">
        <v>104</v>
      </c>
      <c r="L104" s="26" t="s">
        <v>104</v>
      </c>
      <c r="M104" s="28" t="s">
        <v>104</v>
      </c>
      <c r="N104" s="95">
        <f t="shared" si="4"/>
        <v>0.27272727272727271</v>
      </c>
      <c r="O104" s="108"/>
      <c r="P104" s="2">
        <f t="shared" si="5"/>
        <v>3</v>
      </c>
      <c r="Q104" s="152">
        <v>3</v>
      </c>
    </row>
    <row r="105" spans="1:19" ht="16" thickBot="1" x14ac:dyDescent="0.4">
      <c r="A105" s="23" t="s">
        <v>207</v>
      </c>
      <c r="B105" s="126"/>
      <c r="C105" s="26"/>
      <c r="D105" s="26"/>
      <c r="E105" s="26"/>
      <c r="F105" s="26"/>
      <c r="G105" s="26" t="s">
        <v>104</v>
      </c>
      <c r="H105" s="26"/>
      <c r="I105" s="100" t="s">
        <v>104</v>
      </c>
      <c r="J105" s="100" t="s">
        <v>104</v>
      </c>
      <c r="K105" s="100"/>
      <c r="L105" s="100" t="s">
        <v>104</v>
      </c>
      <c r="M105" s="127"/>
      <c r="N105" s="95">
        <f t="shared" si="4"/>
        <v>0.36363636363636365</v>
      </c>
      <c r="O105" s="110"/>
      <c r="P105" s="2">
        <f t="shared" si="5"/>
        <v>4</v>
      </c>
      <c r="Q105" s="152">
        <v>4</v>
      </c>
    </row>
    <row r="106" spans="1:19" ht="16" thickBot="1" x14ac:dyDescent="0.4">
      <c r="A106" s="23" t="s">
        <v>210</v>
      </c>
      <c r="B106" s="161"/>
      <c r="C106" s="31"/>
      <c r="D106" s="31"/>
      <c r="E106" s="31"/>
      <c r="F106" s="31"/>
      <c r="G106" s="31"/>
      <c r="H106" s="31"/>
      <c r="I106" s="101" t="s">
        <v>104</v>
      </c>
      <c r="J106" s="101" t="s">
        <v>104</v>
      </c>
      <c r="K106" s="101"/>
      <c r="L106" s="101" t="s">
        <v>104</v>
      </c>
      <c r="M106" s="160" t="s">
        <v>104</v>
      </c>
      <c r="N106" s="95">
        <f t="shared" si="4"/>
        <v>0.36363636363636365</v>
      </c>
      <c r="O106" s="110"/>
      <c r="P106" s="2">
        <f t="shared" si="5"/>
        <v>4</v>
      </c>
      <c r="Q106" s="152">
        <f>P106</f>
        <v>4</v>
      </c>
    </row>
    <row r="107" spans="1:19" ht="16" thickBot="1" x14ac:dyDescent="0.4">
      <c r="A107" s="23" t="s">
        <v>209</v>
      </c>
      <c r="B107" s="161"/>
      <c r="C107" s="31"/>
      <c r="D107" s="31"/>
      <c r="E107" s="31"/>
      <c r="F107" s="31"/>
      <c r="G107" s="31"/>
      <c r="H107" s="31"/>
      <c r="I107" s="101"/>
      <c r="J107" s="101"/>
      <c r="K107" s="101" t="s">
        <v>104</v>
      </c>
      <c r="L107" s="101"/>
      <c r="M107" s="160" t="s">
        <v>104</v>
      </c>
      <c r="N107" s="95">
        <f t="shared" si="4"/>
        <v>0.18181818181818182</v>
      </c>
      <c r="O107" s="110"/>
      <c r="P107" s="2">
        <f t="shared" si="5"/>
        <v>2</v>
      </c>
      <c r="Q107" s="152">
        <f>P107</f>
        <v>2</v>
      </c>
    </row>
    <row r="108" spans="1:19" ht="16" thickBot="1" x14ac:dyDescent="0.4">
      <c r="A108" s="23" t="s">
        <v>195</v>
      </c>
      <c r="B108" s="61"/>
      <c r="C108" s="62"/>
      <c r="D108" s="62"/>
      <c r="E108" s="62" t="s">
        <v>104</v>
      </c>
      <c r="F108" s="62"/>
      <c r="G108" s="62"/>
      <c r="H108" s="62"/>
      <c r="I108" s="62"/>
      <c r="J108" s="62" t="s">
        <v>104</v>
      </c>
      <c r="K108" s="62" t="s">
        <v>104</v>
      </c>
      <c r="L108" s="62" t="s">
        <v>104</v>
      </c>
      <c r="M108" s="128"/>
      <c r="N108" s="95">
        <f t="shared" si="4"/>
        <v>0.36363636363636365</v>
      </c>
      <c r="O108" s="110"/>
      <c r="P108" s="2">
        <f t="shared" si="5"/>
        <v>4</v>
      </c>
      <c r="Q108" s="152">
        <v>6</v>
      </c>
    </row>
    <row r="109" spans="1:19" x14ac:dyDescent="0.3">
      <c r="O109" s="110"/>
    </row>
    <row r="110" spans="1:19" x14ac:dyDescent="0.3">
      <c r="O110" s="110"/>
    </row>
    <row r="111" spans="1:19" x14ac:dyDescent="0.3">
      <c r="O111" s="110"/>
    </row>
    <row r="112" spans="1:19" x14ac:dyDescent="0.3">
      <c r="S112" s="110"/>
    </row>
    <row r="113" spans="15:19" x14ac:dyDescent="0.3">
      <c r="S113" s="110"/>
    </row>
    <row r="114" spans="15:19" x14ac:dyDescent="0.3">
      <c r="O114" s="107"/>
      <c r="P114" s="108"/>
      <c r="Q114" s="106"/>
      <c r="R114" s="109"/>
      <c r="S114" s="110"/>
    </row>
    <row r="115" spans="15:19" x14ac:dyDescent="0.3">
      <c r="O115" s="107"/>
      <c r="P115" s="108"/>
      <c r="Q115" s="106"/>
      <c r="R115" s="109"/>
      <c r="S115" s="110"/>
    </row>
    <row r="116" spans="15:19" x14ac:dyDescent="0.3">
      <c r="O116" s="107"/>
      <c r="P116" s="108"/>
      <c r="Q116" s="106"/>
      <c r="R116" s="109"/>
      <c r="S116" s="110"/>
    </row>
    <row r="117" spans="15:19" x14ac:dyDescent="0.3">
      <c r="O117" s="107"/>
      <c r="P117" s="108"/>
      <c r="Q117" s="106"/>
      <c r="R117" s="109"/>
      <c r="S117" s="110"/>
    </row>
    <row r="118" spans="15:19" x14ac:dyDescent="0.3">
      <c r="O118" s="107"/>
      <c r="P118" s="108"/>
      <c r="Q118" s="106"/>
      <c r="R118" s="109"/>
      <c r="S118" s="110"/>
    </row>
  </sheetData>
  <sheetProtection selectLockedCells="1"/>
  <mergeCells count="4">
    <mergeCell ref="A1:M1"/>
    <mergeCell ref="J3:M3"/>
    <mergeCell ref="N6:N7"/>
    <mergeCell ref="A101:N101"/>
  </mergeCells>
  <conditionalFormatting sqref="N100 N103:N108">
    <cfRule type="cellIs" dxfId="4" priority="6" operator="equal">
      <formula>0</formula>
    </cfRule>
  </conditionalFormatting>
  <conditionalFormatting sqref="Q114:Q118">
    <cfRule type="cellIs" dxfId="3" priority="5" operator="greaterThanOrEqual">
      <formula>6</formula>
    </cfRule>
  </conditionalFormatting>
  <conditionalFormatting sqref="R114:R118">
    <cfRule type="cellIs" dxfId="2" priority="4" operator="greaterThanOrEqual">
      <formula>12</formula>
    </cfRule>
  </conditionalFormatting>
  <conditionalFormatting sqref="A10:A100 A103:A108">
    <cfRule type="expression" dxfId="1" priority="3">
      <formula>$N10=0</formula>
    </cfRule>
  </conditionalFormatting>
  <conditionalFormatting sqref="N10:N99">
    <cfRule type="cellIs" dxfId="0" priority="1" operator="equal">
      <formula>0</formula>
    </cfRule>
  </conditionalFormatting>
  <pageMargins left="0.7" right="0.7" top="0.75" bottom="0.75" header="0.3" footer="0.3"/>
  <pageSetup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E33"/>
  <sheetViews>
    <sheetView topLeftCell="A16" workbookViewId="0">
      <selection activeCell="I29" sqref="I29"/>
    </sheetView>
  </sheetViews>
  <sheetFormatPr defaultColWidth="8.81640625" defaultRowHeight="12.5" x14ac:dyDescent="0.25"/>
  <cols>
    <col min="1" max="1" width="8.54296875" style="1" customWidth="1"/>
    <col min="2" max="2" width="35.54296875" style="1" customWidth="1"/>
    <col min="3" max="3" width="2.81640625" style="1" customWidth="1"/>
    <col min="4" max="4" width="15.1796875" style="1" customWidth="1"/>
    <col min="5" max="5" width="35.54296875" style="1" customWidth="1"/>
    <col min="6" max="16384" width="8.81640625" style="1"/>
  </cols>
  <sheetData>
    <row r="1" spans="1:5" ht="18.5" thickBot="1" x14ac:dyDescent="0.45">
      <c r="A1" s="258" t="s">
        <v>212</v>
      </c>
      <c r="B1" s="258"/>
      <c r="C1" s="258"/>
      <c r="D1" s="258"/>
      <c r="E1" s="258"/>
    </row>
    <row r="2" spans="1:5" ht="18.5" thickBot="1" x14ac:dyDescent="0.45">
      <c r="A2" s="158"/>
      <c r="B2" s="259" t="s">
        <v>143</v>
      </c>
      <c r="C2" s="259"/>
      <c r="D2" s="187">
        <v>42652</v>
      </c>
      <c r="E2" s="158"/>
    </row>
    <row r="3" spans="1:5" ht="13" thickBot="1" x14ac:dyDescent="0.3"/>
    <row r="4" spans="1:5" ht="13.5" thickBot="1" x14ac:dyDescent="0.35">
      <c r="A4" s="7" t="s">
        <v>144</v>
      </c>
      <c r="B4" s="7" t="s">
        <v>60</v>
      </c>
      <c r="C4" s="2"/>
      <c r="D4" s="7" t="s">
        <v>144</v>
      </c>
      <c r="E4" s="7" t="s">
        <v>60</v>
      </c>
    </row>
    <row r="5" spans="1:5" ht="23.9" customHeight="1" x14ac:dyDescent="0.25">
      <c r="A5" s="142">
        <v>42007</v>
      </c>
      <c r="B5" s="170" t="s">
        <v>201</v>
      </c>
      <c r="C5" s="52"/>
      <c r="D5" s="145">
        <f>A30+7</f>
        <v>42188</v>
      </c>
      <c r="E5" s="4" t="s">
        <v>141</v>
      </c>
    </row>
    <row r="6" spans="1:5" ht="23.9" customHeight="1" x14ac:dyDescent="0.25">
      <c r="A6" s="3">
        <f t="shared" ref="A6:A30" si="0">A5+7</f>
        <v>42014</v>
      </c>
      <c r="B6" s="4" t="s">
        <v>199</v>
      </c>
      <c r="C6" s="52"/>
      <c r="D6" s="142">
        <f t="shared" ref="D6:D30" si="1">D5+7</f>
        <v>42195</v>
      </c>
      <c r="E6" s="4" t="s">
        <v>199</v>
      </c>
    </row>
    <row r="7" spans="1:5" ht="23.9" customHeight="1" x14ac:dyDescent="0.25">
      <c r="A7" s="3">
        <f t="shared" si="0"/>
        <v>42021</v>
      </c>
      <c r="B7" s="4" t="s">
        <v>128</v>
      </c>
      <c r="C7" s="52"/>
      <c r="D7" s="3">
        <f t="shared" si="1"/>
        <v>42202</v>
      </c>
      <c r="E7" s="4" t="s">
        <v>103</v>
      </c>
    </row>
    <row r="8" spans="1:5" ht="23.9" customHeight="1" x14ac:dyDescent="0.25">
      <c r="A8" s="3">
        <f t="shared" si="0"/>
        <v>42028</v>
      </c>
      <c r="B8" s="4" t="s">
        <v>103</v>
      </c>
      <c r="C8" s="52"/>
      <c r="D8" s="3">
        <f t="shared" si="1"/>
        <v>42209</v>
      </c>
      <c r="E8" s="4" t="s">
        <v>128</v>
      </c>
    </row>
    <row r="9" spans="1:5" ht="23.9" customHeight="1" x14ac:dyDescent="0.25">
      <c r="A9" s="3">
        <f t="shared" si="0"/>
        <v>42035</v>
      </c>
      <c r="B9" s="4" t="s">
        <v>218</v>
      </c>
      <c r="C9" s="52"/>
      <c r="D9" s="3">
        <f t="shared" si="1"/>
        <v>42216</v>
      </c>
      <c r="E9" s="4" t="s">
        <v>105</v>
      </c>
    </row>
    <row r="10" spans="1:5" ht="23.9" customHeight="1" x14ac:dyDescent="0.25">
      <c r="A10" s="3">
        <f t="shared" si="0"/>
        <v>42042</v>
      </c>
      <c r="B10" s="4" t="s">
        <v>137</v>
      </c>
      <c r="C10" s="52"/>
      <c r="D10" s="3">
        <f t="shared" si="1"/>
        <v>42223</v>
      </c>
      <c r="E10" s="4" t="s">
        <v>217</v>
      </c>
    </row>
    <row r="11" spans="1:5" ht="23.9" customHeight="1" x14ac:dyDescent="0.25">
      <c r="A11" s="3">
        <f t="shared" si="0"/>
        <v>42049</v>
      </c>
      <c r="B11" s="4" t="s">
        <v>199</v>
      </c>
      <c r="C11" s="52"/>
      <c r="D11" s="3">
        <f t="shared" si="1"/>
        <v>42230</v>
      </c>
      <c r="E11" s="4" t="s">
        <v>199</v>
      </c>
    </row>
    <row r="12" spans="1:5" ht="23.9" customHeight="1" x14ac:dyDescent="0.25">
      <c r="A12" s="3">
        <f t="shared" si="0"/>
        <v>42056</v>
      </c>
      <c r="B12" s="4" t="s">
        <v>105</v>
      </c>
      <c r="C12" s="52"/>
      <c r="D12" s="3">
        <f t="shared" si="1"/>
        <v>42237</v>
      </c>
      <c r="E12" s="4" t="s">
        <v>106</v>
      </c>
    </row>
    <row r="13" spans="1:5" ht="23.9" customHeight="1" x14ac:dyDescent="0.25">
      <c r="A13" s="3">
        <f t="shared" si="0"/>
        <v>42063</v>
      </c>
      <c r="B13" s="4" t="s">
        <v>205</v>
      </c>
      <c r="C13" s="52"/>
      <c r="D13" s="3">
        <f t="shared" si="1"/>
        <v>42244</v>
      </c>
      <c r="E13" s="4" t="s">
        <v>127</v>
      </c>
    </row>
    <row r="14" spans="1:5" ht="23.9" customHeight="1" x14ac:dyDescent="0.25">
      <c r="A14" s="3">
        <f>A13+6</f>
        <v>42069</v>
      </c>
      <c r="B14" s="4" t="s">
        <v>219</v>
      </c>
      <c r="C14" s="52"/>
      <c r="D14" s="3">
        <f t="shared" si="1"/>
        <v>42251</v>
      </c>
      <c r="E14" s="4" t="s">
        <v>128</v>
      </c>
    </row>
    <row r="15" spans="1:5" ht="23.9" customHeight="1" x14ac:dyDescent="0.25">
      <c r="A15" s="3">
        <f t="shared" si="0"/>
        <v>42076</v>
      </c>
      <c r="B15" s="4" t="s">
        <v>199</v>
      </c>
      <c r="C15" s="52"/>
      <c r="D15" s="3">
        <f t="shared" si="1"/>
        <v>42258</v>
      </c>
      <c r="E15" s="4" t="s">
        <v>199</v>
      </c>
    </row>
    <row r="16" spans="1:5" ht="23.9" customHeight="1" x14ac:dyDescent="0.25">
      <c r="A16" s="3">
        <f t="shared" si="0"/>
        <v>42083</v>
      </c>
      <c r="B16" s="4" t="s">
        <v>106</v>
      </c>
      <c r="C16" s="52"/>
      <c r="D16" s="3">
        <f t="shared" si="1"/>
        <v>42265</v>
      </c>
      <c r="E16" s="4" t="s">
        <v>105</v>
      </c>
    </row>
    <row r="17" spans="1:5" ht="23.9" customHeight="1" x14ac:dyDescent="0.25">
      <c r="A17" s="3">
        <f t="shared" si="0"/>
        <v>42090</v>
      </c>
      <c r="B17" s="4" t="s">
        <v>142</v>
      </c>
      <c r="C17" s="52"/>
      <c r="D17" s="3">
        <f t="shared" si="1"/>
        <v>42272</v>
      </c>
      <c r="E17" s="4" t="s">
        <v>221</v>
      </c>
    </row>
    <row r="18" spans="1:5" ht="23.9" customHeight="1" x14ac:dyDescent="0.25">
      <c r="A18" s="3">
        <f t="shared" si="0"/>
        <v>42097</v>
      </c>
      <c r="B18" s="4" t="s">
        <v>127</v>
      </c>
      <c r="C18" s="52"/>
      <c r="D18" s="3">
        <f t="shared" si="1"/>
        <v>42279</v>
      </c>
      <c r="E18" s="4" t="s">
        <v>141</v>
      </c>
    </row>
    <row r="19" spans="1:5" ht="23.9" customHeight="1" x14ac:dyDescent="0.25">
      <c r="A19" s="3">
        <f t="shared" si="0"/>
        <v>42104</v>
      </c>
      <c r="B19" s="4" t="s">
        <v>199</v>
      </c>
      <c r="C19" s="52"/>
      <c r="D19" s="3">
        <f t="shared" si="1"/>
        <v>42286</v>
      </c>
      <c r="E19" s="4" t="s">
        <v>199</v>
      </c>
    </row>
    <row r="20" spans="1:5" ht="23.9" customHeight="1" x14ac:dyDescent="0.25">
      <c r="A20" s="3">
        <f t="shared" si="0"/>
        <v>42111</v>
      </c>
      <c r="B20" s="4" t="s">
        <v>217</v>
      </c>
      <c r="C20" s="52"/>
      <c r="D20" s="3">
        <f t="shared" si="1"/>
        <v>42293</v>
      </c>
      <c r="E20" s="4" t="s">
        <v>221</v>
      </c>
    </row>
    <row r="21" spans="1:5" ht="23.9" customHeight="1" x14ac:dyDescent="0.25">
      <c r="A21" s="3">
        <f t="shared" si="0"/>
        <v>42118</v>
      </c>
      <c r="B21" s="4" t="s">
        <v>232</v>
      </c>
      <c r="C21" s="52"/>
      <c r="D21" s="3">
        <f t="shared" si="1"/>
        <v>42300</v>
      </c>
      <c r="E21" s="4" t="s">
        <v>201</v>
      </c>
    </row>
    <row r="22" spans="1:5" ht="23.9" customHeight="1" x14ac:dyDescent="0.25">
      <c r="A22" s="3">
        <f t="shared" si="0"/>
        <v>42125</v>
      </c>
      <c r="B22" s="4" t="s">
        <v>136</v>
      </c>
      <c r="C22" s="52"/>
      <c r="D22" s="3">
        <f t="shared" si="1"/>
        <v>42307</v>
      </c>
      <c r="E22" s="4" t="s">
        <v>106</v>
      </c>
    </row>
    <row r="23" spans="1:5" ht="23.9" customHeight="1" x14ac:dyDescent="0.25">
      <c r="A23" s="3">
        <f t="shared" si="0"/>
        <v>42132</v>
      </c>
      <c r="B23" s="4" t="s">
        <v>199</v>
      </c>
      <c r="C23" s="52"/>
      <c r="D23" s="3">
        <f t="shared" si="1"/>
        <v>42314</v>
      </c>
      <c r="E23" s="4" t="s">
        <v>105</v>
      </c>
    </row>
    <row r="24" spans="1:5" ht="23.9" customHeight="1" x14ac:dyDescent="0.25">
      <c r="A24" s="3">
        <f t="shared" si="0"/>
        <v>42139</v>
      </c>
      <c r="B24" s="4" t="s">
        <v>205</v>
      </c>
      <c r="C24" s="52"/>
      <c r="D24" s="3">
        <f t="shared" si="1"/>
        <v>42321</v>
      </c>
      <c r="E24" s="4" t="s">
        <v>199</v>
      </c>
    </row>
    <row r="25" spans="1:5" ht="23.9" customHeight="1" x14ac:dyDescent="0.25">
      <c r="A25" s="3">
        <f t="shared" si="0"/>
        <v>42146</v>
      </c>
      <c r="B25" s="4" t="s">
        <v>105</v>
      </c>
      <c r="C25" s="52"/>
      <c r="D25" s="3">
        <f t="shared" si="1"/>
        <v>42328</v>
      </c>
      <c r="E25" s="4" t="s">
        <v>128</v>
      </c>
    </row>
    <row r="26" spans="1:5" ht="23.9" customHeight="1" x14ac:dyDescent="0.25">
      <c r="A26" s="3">
        <f t="shared" si="0"/>
        <v>42153</v>
      </c>
      <c r="B26" s="4" t="s">
        <v>127</v>
      </c>
      <c r="C26" s="52"/>
      <c r="D26" s="3">
        <f t="shared" si="1"/>
        <v>42335</v>
      </c>
      <c r="E26" s="4" t="s">
        <v>128</v>
      </c>
    </row>
    <row r="27" spans="1:5" ht="23.9" customHeight="1" x14ac:dyDescent="0.25">
      <c r="A27" s="3">
        <f t="shared" si="0"/>
        <v>42160</v>
      </c>
      <c r="B27" s="4" t="s">
        <v>108</v>
      </c>
      <c r="C27" s="52"/>
      <c r="D27" s="3">
        <f t="shared" si="1"/>
        <v>42342</v>
      </c>
      <c r="E27" s="4" t="s">
        <v>127</v>
      </c>
    </row>
    <row r="28" spans="1:5" ht="23.9" customHeight="1" x14ac:dyDescent="0.25">
      <c r="A28" s="3">
        <f t="shared" si="0"/>
        <v>42167</v>
      </c>
      <c r="B28" s="4" t="s">
        <v>199</v>
      </c>
      <c r="C28" s="52"/>
      <c r="D28" s="3">
        <f t="shared" si="1"/>
        <v>42349</v>
      </c>
      <c r="E28" s="4" t="s">
        <v>199</v>
      </c>
    </row>
    <row r="29" spans="1:5" ht="23.9" customHeight="1" x14ac:dyDescent="0.25">
      <c r="A29" s="3">
        <f t="shared" si="0"/>
        <v>42174</v>
      </c>
      <c r="B29" s="4" t="s">
        <v>217</v>
      </c>
      <c r="C29" s="52"/>
      <c r="D29" s="3">
        <f t="shared" si="1"/>
        <v>42356</v>
      </c>
      <c r="E29" s="4" t="s">
        <v>106</v>
      </c>
    </row>
    <row r="30" spans="1:5" ht="23.9" customHeight="1" thickBot="1" x14ac:dyDescent="0.3">
      <c r="A30" s="5">
        <f t="shared" si="0"/>
        <v>42181</v>
      </c>
      <c r="B30" s="4" t="s">
        <v>201</v>
      </c>
      <c r="C30" s="52"/>
      <c r="D30" s="5">
        <f t="shared" si="1"/>
        <v>42363</v>
      </c>
      <c r="E30" s="6" t="s">
        <v>107</v>
      </c>
    </row>
    <row r="31" spans="1:5" ht="19.5" customHeight="1" x14ac:dyDescent="0.25">
      <c r="A31" s="52"/>
      <c r="B31" s="52"/>
      <c r="C31" s="52"/>
      <c r="D31" s="143"/>
      <c r="E31" s="144"/>
    </row>
    <row r="32" spans="1:5" ht="19.5" customHeight="1" x14ac:dyDescent="0.25">
      <c r="A32" s="52"/>
      <c r="B32" s="52"/>
      <c r="C32" s="52"/>
      <c r="D32" s="143"/>
      <c r="E32" s="144"/>
    </row>
    <row r="33" spans="1:5" ht="19.5" customHeight="1" x14ac:dyDescent="0.25">
      <c r="A33" s="52"/>
      <c r="B33" s="52"/>
      <c r="C33" s="52"/>
      <c r="D33" s="143"/>
      <c r="E33" s="144"/>
    </row>
  </sheetData>
  <mergeCells count="2">
    <mergeCell ref="A1:E1"/>
    <mergeCell ref="B2:C2"/>
  </mergeCells>
  <printOptions gridLines="1"/>
  <pageMargins left="0.6" right="0.34" top="0.31" bottom="0.31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  <pageSetUpPr fitToPage="1"/>
  </sheetPr>
  <dimension ref="A1:G33"/>
  <sheetViews>
    <sheetView topLeftCell="A13" workbookViewId="0">
      <selection activeCell="F28" sqref="F28:G28"/>
    </sheetView>
  </sheetViews>
  <sheetFormatPr defaultColWidth="8.81640625" defaultRowHeight="12.5" x14ac:dyDescent="0.25"/>
  <cols>
    <col min="1" max="1" width="8.54296875" style="1" customWidth="1"/>
    <col min="2" max="3" width="18.54296875" style="1" customWidth="1"/>
    <col min="4" max="4" width="2.81640625" style="1" customWidth="1"/>
    <col min="5" max="5" width="14.54296875" style="1" customWidth="1"/>
    <col min="6" max="7" width="18.54296875" style="1" customWidth="1"/>
    <col min="8" max="16384" width="8.81640625" style="1"/>
  </cols>
  <sheetData>
    <row r="1" spans="1:7" ht="18.5" thickBot="1" x14ac:dyDescent="0.45">
      <c r="A1" s="258" t="s">
        <v>213</v>
      </c>
      <c r="B1" s="258"/>
      <c r="C1" s="258"/>
      <c r="D1" s="258"/>
      <c r="E1" s="258"/>
      <c r="F1" s="258"/>
      <c r="G1" s="258"/>
    </row>
    <row r="2" spans="1:7" ht="18.5" thickBot="1" x14ac:dyDescent="0.45">
      <c r="A2" s="158"/>
      <c r="B2" s="158"/>
      <c r="C2" s="259" t="s">
        <v>143</v>
      </c>
      <c r="D2" s="259"/>
      <c r="E2" s="155">
        <f>'Deacon of Wk (2016)'!D2</f>
        <v>42652</v>
      </c>
      <c r="F2" s="158"/>
      <c r="G2" s="158"/>
    </row>
    <row r="3" spans="1:7" ht="13" thickBot="1" x14ac:dyDescent="0.3"/>
    <row r="4" spans="1:7" ht="13.5" thickBot="1" x14ac:dyDescent="0.35">
      <c r="A4" s="7" t="s">
        <v>144</v>
      </c>
      <c r="B4" s="7" t="s">
        <v>145</v>
      </c>
      <c r="C4" s="7" t="s">
        <v>146</v>
      </c>
      <c r="D4" s="2"/>
      <c r="E4" s="7" t="s">
        <v>144</v>
      </c>
      <c r="F4" s="7" t="s">
        <v>145</v>
      </c>
      <c r="G4" s="7" t="s">
        <v>146</v>
      </c>
    </row>
    <row r="5" spans="1:7" ht="23.9" customHeight="1" thickBot="1" x14ac:dyDescent="0.3">
      <c r="A5" s="142">
        <v>42007</v>
      </c>
      <c r="B5" s="154" t="s">
        <v>201</v>
      </c>
      <c r="C5" s="154" t="s">
        <v>217</v>
      </c>
      <c r="D5" s="52"/>
      <c r="E5" s="145">
        <f>A30+7</f>
        <v>42554</v>
      </c>
      <c r="F5" s="154" t="s">
        <v>141</v>
      </c>
      <c r="G5" s="154" t="s">
        <v>226</v>
      </c>
    </row>
    <row r="6" spans="1:7" ht="23.9" customHeight="1" thickBot="1" x14ac:dyDescent="0.3">
      <c r="A6" s="3">
        <f t="shared" ref="A6:A30" si="0">A5+7</f>
        <v>42014</v>
      </c>
      <c r="B6" s="4" t="s">
        <v>127</v>
      </c>
      <c r="C6" s="154" t="s">
        <v>217</v>
      </c>
      <c r="D6" s="52"/>
      <c r="E6" s="3">
        <f t="shared" ref="E6:E30" si="1">E5+7</f>
        <v>42561</v>
      </c>
      <c r="F6" s="154" t="s">
        <v>148</v>
      </c>
      <c r="G6" s="154" t="s">
        <v>106</v>
      </c>
    </row>
    <row r="7" spans="1:7" ht="23.9" customHeight="1" thickBot="1" x14ac:dyDescent="0.3">
      <c r="A7" s="3">
        <f t="shared" si="0"/>
        <v>42021</v>
      </c>
      <c r="B7" s="154" t="s">
        <v>103</v>
      </c>
      <c r="C7" s="154" t="s">
        <v>205</v>
      </c>
      <c r="D7" s="52"/>
      <c r="E7" s="3">
        <f t="shared" si="1"/>
        <v>42568</v>
      </c>
      <c r="F7" s="154" t="s">
        <v>128</v>
      </c>
      <c r="G7" s="154" t="s">
        <v>102</v>
      </c>
    </row>
    <row r="8" spans="1:7" ht="23.9" customHeight="1" thickBot="1" x14ac:dyDescent="0.3">
      <c r="A8" s="3">
        <f t="shared" si="0"/>
        <v>42028</v>
      </c>
      <c r="B8" s="154" t="s">
        <v>106</v>
      </c>
      <c r="C8" s="154"/>
      <c r="D8" s="52"/>
      <c r="E8" s="3">
        <f t="shared" si="1"/>
        <v>42575</v>
      </c>
      <c r="F8" s="154" t="s">
        <v>128</v>
      </c>
      <c r="G8" s="154" t="s">
        <v>102</v>
      </c>
    </row>
    <row r="9" spans="1:7" ht="23.9" customHeight="1" thickBot="1" x14ac:dyDescent="0.3">
      <c r="A9" s="3">
        <f t="shared" si="0"/>
        <v>42035</v>
      </c>
      <c r="B9" s="154" t="s">
        <v>220</v>
      </c>
      <c r="C9" s="154"/>
      <c r="D9" s="52"/>
      <c r="E9" s="3">
        <f t="shared" si="1"/>
        <v>42582</v>
      </c>
      <c r="F9" s="154" t="s">
        <v>113</v>
      </c>
      <c r="G9" s="154" t="s">
        <v>201</v>
      </c>
    </row>
    <row r="10" spans="1:7" ht="23.9" customHeight="1" thickBot="1" x14ac:dyDescent="0.3">
      <c r="A10" s="3">
        <f t="shared" si="0"/>
        <v>42042</v>
      </c>
      <c r="B10" s="154" t="s">
        <v>221</v>
      </c>
      <c r="C10" s="154"/>
      <c r="D10" s="52"/>
      <c r="E10" s="3">
        <f t="shared" si="1"/>
        <v>42589</v>
      </c>
      <c r="F10" s="154" t="s">
        <v>105</v>
      </c>
      <c r="G10" s="154" t="s">
        <v>231</v>
      </c>
    </row>
    <row r="11" spans="1:7" ht="23.9" customHeight="1" thickBot="1" x14ac:dyDescent="0.3">
      <c r="A11" s="3">
        <f t="shared" si="0"/>
        <v>42049</v>
      </c>
      <c r="B11" s="154" t="s">
        <v>137</v>
      </c>
      <c r="C11" s="154" t="s">
        <v>201</v>
      </c>
      <c r="D11" s="52"/>
      <c r="E11" s="3">
        <f t="shared" si="1"/>
        <v>42596</v>
      </c>
      <c r="F11" s="154" t="s">
        <v>137</v>
      </c>
      <c r="G11" s="154" t="s">
        <v>138</v>
      </c>
    </row>
    <row r="12" spans="1:7" ht="23.9" customHeight="1" thickBot="1" x14ac:dyDescent="0.3">
      <c r="A12" s="3">
        <f t="shared" si="0"/>
        <v>42056</v>
      </c>
      <c r="B12" s="154" t="s">
        <v>109</v>
      </c>
      <c r="C12" s="154" t="s">
        <v>148</v>
      </c>
      <c r="D12" s="52"/>
      <c r="E12" s="3">
        <f t="shared" si="1"/>
        <v>42603</v>
      </c>
      <c r="F12" s="154" t="s">
        <v>218</v>
      </c>
      <c r="G12" s="154" t="s">
        <v>108</v>
      </c>
    </row>
    <row r="13" spans="1:7" ht="23.9" customHeight="1" thickBot="1" x14ac:dyDescent="0.3">
      <c r="A13" s="3">
        <f t="shared" si="0"/>
        <v>42063</v>
      </c>
      <c r="B13" s="154" t="s">
        <v>105</v>
      </c>
      <c r="C13" s="154"/>
      <c r="D13" s="52"/>
      <c r="E13" s="3">
        <f t="shared" si="1"/>
        <v>42610</v>
      </c>
      <c r="F13" s="154" t="s">
        <v>127</v>
      </c>
      <c r="G13" s="154" t="s">
        <v>217</v>
      </c>
    </row>
    <row r="14" spans="1:7" ht="23.9" customHeight="1" thickBot="1" x14ac:dyDescent="0.3">
      <c r="A14" s="3">
        <v>42435</v>
      </c>
      <c r="B14" s="154" t="s">
        <v>201</v>
      </c>
      <c r="C14" s="154" t="s">
        <v>137</v>
      </c>
      <c r="D14" s="52"/>
      <c r="E14" s="3">
        <f t="shared" si="1"/>
        <v>42617</v>
      </c>
      <c r="F14" s="154" t="s">
        <v>109</v>
      </c>
      <c r="G14" s="154" t="s">
        <v>235</v>
      </c>
    </row>
    <row r="15" spans="1:7" ht="23.9" customHeight="1" thickBot="1" x14ac:dyDescent="0.3">
      <c r="A15" s="3">
        <f t="shared" si="0"/>
        <v>42442</v>
      </c>
      <c r="B15" s="154" t="s">
        <v>111</v>
      </c>
      <c r="C15" s="154" t="s">
        <v>201</v>
      </c>
      <c r="D15" s="52"/>
      <c r="E15" s="3">
        <f t="shared" si="1"/>
        <v>42624</v>
      </c>
      <c r="F15" s="154" t="s">
        <v>108</v>
      </c>
      <c r="G15" s="154"/>
    </row>
    <row r="16" spans="1:7" ht="23.9" customHeight="1" thickBot="1" x14ac:dyDescent="0.3">
      <c r="A16" s="3">
        <f t="shared" si="0"/>
        <v>42449</v>
      </c>
      <c r="B16" s="154" t="s">
        <v>106</v>
      </c>
      <c r="C16" s="154" t="s">
        <v>229</v>
      </c>
      <c r="D16" s="52"/>
      <c r="E16" s="3">
        <f t="shared" si="1"/>
        <v>42631</v>
      </c>
      <c r="F16" s="154" t="s">
        <v>106</v>
      </c>
      <c r="G16" s="154"/>
    </row>
    <row r="17" spans="1:7" ht="23.9" customHeight="1" thickBot="1" x14ac:dyDescent="0.3">
      <c r="A17" s="3">
        <f t="shared" si="0"/>
        <v>42456</v>
      </c>
      <c r="B17" s="154" t="s">
        <v>200</v>
      </c>
      <c r="C17" s="154" t="s">
        <v>226</v>
      </c>
      <c r="D17" s="52"/>
      <c r="E17" s="3">
        <f t="shared" si="1"/>
        <v>42638</v>
      </c>
      <c r="F17" s="154" t="s">
        <v>128</v>
      </c>
      <c r="G17" s="154" t="s">
        <v>102</v>
      </c>
    </row>
    <row r="18" spans="1:7" ht="23.9" customHeight="1" thickBot="1" x14ac:dyDescent="0.3">
      <c r="A18" s="3">
        <f t="shared" si="0"/>
        <v>42463</v>
      </c>
      <c r="B18" s="154" t="s">
        <v>113</v>
      </c>
      <c r="C18" s="154" t="s">
        <v>137</v>
      </c>
      <c r="D18" s="52"/>
      <c r="E18" s="3">
        <f t="shared" si="1"/>
        <v>42645</v>
      </c>
      <c r="F18" s="154" t="s">
        <v>141</v>
      </c>
      <c r="G18" s="154" t="s">
        <v>221</v>
      </c>
    </row>
    <row r="19" spans="1:7" ht="23.9" customHeight="1" thickBot="1" x14ac:dyDescent="0.3">
      <c r="A19" s="3">
        <f t="shared" si="0"/>
        <v>42470</v>
      </c>
      <c r="B19" s="154" t="s">
        <v>220</v>
      </c>
      <c r="C19" s="154" t="s">
        <v>102</v>
      </c>
      <c r="D19" s="52"/>
      <c r="E19" s="3">
        <f t="shared" si="1"/>
        <v>42652</v>
      </c>
      <c r="F19" s="154" t="s">
        <v>137</v>
      </c>
      <c r="G19" s="154" t="s">
        <v>226</v>
      </c>
    </row>
    <row r="20" spans="1:7" ht="23.9" customHeight="1" thickBot="1" x14ac:dyDescent="0.3">
      <c r="A20" s="3">
        <f t="shared" si="0"/>
        <v>42477</v>
      </c>
      <c r="B20" s="154" t="s">
        <v>108</v>
      </c>
      <c r="C20" s="154" t="s">
        <v>127</v>
      </c>
      <c r="D20" s="52"/>
      <c r="E20" s="3">
        <f t="shared" si="1"/>
        <v>42659</v>
      </c>
      <c r="F20" s="154" t="s">
        <v>105</v>
      </c>
      <c r="G20" s="154" t="s">
        <v>231</v>
      </c>
    </row>
    <row r="21" spans="1:7" ht="23.9" customHeight="1" thickBot="1" x14ac:dyDescent="0.3">
      <c r="A21" s="3">
        <f t="shared" si="0"/>
        <v>42484</v>
      </c>
      <c r="B21" s="154" t="s">
        <v>231</v>
      </c>
      <c r="C21" s="154" t="s">
        <v>127</v>
      </c>
      <c r="D21" s="52"/>
      <c r="E21" s="3">
        <f t="shared" si="1"/>
        <v>42666</v>
      </c>
      <c r="F21" s="4" t="s">
        <v>201</v>
      </c>
      <c r="G21" s="4" t="s">
        <v>234</v>
      </c>
    </row>
    <row r="22" spans="1:7" ht="23.9" customHeight="1" thickBot="1" x14ac:dyDescent="0.3">
      <c r="A22" s="3">
        <f t="shared" si="0"/>
        <v>42491</v>
      </c>
      <c r="B22" s="154" t="s">
        <v>112</v>
      </c>
      <c r="C22" s="154" t="s">
        <v>111</v>
      </c>
      <c r="D22" s="52"/>
      <c r="E22" s="3">
        <f t="shared" si="1"/>
        <v>42673</v>
      </c>
      <c r="F22" s="4" t="s">
        <v>112</v>
      </c>
      <c r="G22" s="4" t="s">
        <v>217</v>
      </c>
    </row>
    <row r="23" spans="1:7" ht="23.9" customHeight="1" thickBot="1" x14ac:dyDescent="0.3">
      <c r="A23" s="3">
        <f t="shared" si="0"/>
        <v>42498</v>
      </c>
      <c r="B23" s="154" t="s">
        <v>221</v>
      </c>
      <c r="C23" s="154" t="s">
        <v>127</v>
      </c>
      <c r="D23" s="52"/>
      <c r="E23" s="3">
        <f t="shared" si="1"/>
        <v>42680</v>
      </c>
      <c r="F23" s="4" t="s">
        <v>108</v>
      </c>
      <c r="G23" s="4"/>
    </row>
    <row r="24" spans="1:7" ht="23.9" customHeight="1" thickBot="1" x14ac:dyDescent="0.3">
      <c r="A24" s="3">
        <f t="shared" si="0"/>
        <v>42505</v>
      </c>
      <c r="B24" s="154" t="s">
        <v>110</v>
      </c>
      <c r="C24" s="154" t="s">
        <v>103</v>
      </c>
      <c r="D24" s="52"/>
      <c r="E24" s="3">
        <f t="shared" si="1"/>
        <v>42687</v>
      </c>
      <c r="F24" s="4" t="s">
        <v>128</v>
      </c>
      <c r="G24" s="4" t="s">
        <v>102</v>
      </c>
    </row>
    <row r="25" spans="1:7" ht="23.9" customHeight="1" thickBot="1" x14ac:dyDescent="0.3">
      <c r="A25" s="3">
        <f t="shared" si="0"/>
        <v>42512</v>
      </c>
      <c r="B25" s="154" t="s">
        <v>105</v>
      </c>
      <c r="C25" s="154" t="s">
        <v>201</v>
      </c>
      <c r="D25" s="52"/>
      <c r="E25" s="3">
        <f t="shared" si="1"/>
        <v>42694</v>
      </c>
      <c r="F25" s="4" t="s">
        <v>127</v>
      </c>
      <c r="G25" s="4"/>
    </row>
    <row r="26" spans="1:7" ht="23.9" customHeight="1" thickBot="1" x14ac:dyDescent="0.3">
      <c r="A26" s="3">
        <f t="shared" si="0"/>
        <v>42519</v>
      </c>
      <c r="B26" s="154" t="s">
        <v>148</v>
      </c>
      <c r="C26" s="154" t="s">
        <v>217</v>
      </c>
      <c r="D26" s="52"/>
      <c r="E26" s="3">
        <f t="shared" si="1"/>
        <v>42701</v>
      </c>
      <c r="F26" s="4" t="s">
        <v>109</v>
      </c>
      <c r="G26" s="4"/>
    </row>
    <row r="27" spans="1:7" ht="23.9" customHeight="1" thickBot="1" x14ac:dyDescent="0.3">
      <c r="A27" s="3">
        <f t="shared" si="0"/>
        <v>42526</v>
      </c>
      <c r="B27" s="154" t="s">
        <v>137</v>
      </c>
      <c r="C27" s="154" t="s">
        <v>200</v>
      </c>
      <c r="D27" s="52"/>
      <c r="E27" s="3">
        <f t="shared" si="1"/>
        <v>42708</v>
      </c>
      <c r="F27" s="4" t="s">
        <v>106</v>
      </c>
      <c r="G27" s="4" t="s">
        <v>138</v>
      </c>
    </row>
    <row r="28" spans="1:7" ht="23.9" customHeight="1" thickBot="1" x14ac:dyDescent="0.3">
      <c r="A28" s="3">
        <f t="shared" si="0"/>
        <v>42533</v>
      </c>
      <c r="B28" s="154" t="s">
        <v>108</v>
      </c>
      <c r="C28" s="154" t="s">
        <v>103</v>
      </c>
      <c r="D28" s="52"/>
      <c r="E28" s="3">
        <f t="shared" si="1"/>
        <v>42715</v>
      </c>
      <c r="F28" s="4" t="s">
        <v>105</v>
      </c>
      <c r="G28" s="4" t="s">
        <v>230</v>
      </c>
    </row>
    <row r="29" spans="1:7" ht="23.9" customHeight="1" thickBot="1" x14ac:dyDescent="0.3">
      <c r="A29" s="3">
        <f t="shared" si="0"/>
        <v>42540</v>
      </c>
      <c r="B29" s="154" t="s">
        <v>217</v>
      </c>
      <c r="C29" s="154" t="s">
        <v>201</v>
      </c>
      <c r="D29" s="52"/>
      <c r="E29" s="3">
        <f t="shared" si="1"/>
        <v>42722</v>
      </c>
      <c r="F29" s="4" t="s">
        <v>148</v>
      </c>
      <c r="G29" s="4" t="s">
        <v>137</v>
      </c>
    </row>
    <row r="30" spans="1:7" ht="23.9" customHeight="1" thickBot="1" x14ac:dyDescent="0.3">
      <c r="A30" s="5">
        <f t="shared" si="0"/>
        <v>42547</v>
      </c>
      <c r="B30" s="154" t="s">
        <v>99</v>
      </c>
      <c r="C30" s="154"/>
      <c r="D30" s="52"/>
      <c r="E30" s="5">
        <f t="shared" si="1"/>
        <v>42729</v>
      </c>
      <c r="F30" s="6" t="s">
        <v>200</v>
      </c>
      <c r="G30" s="6"/>
    </row>
    <row r="31" spans="1:7" ht="18" customHeight="1" x14ac:dyDescent="0.3">
      <c r="B31" s="52"/>
      <c r="C31" s="52"/>
      <c r="D31" s="52"/>
      <c r="E31" s="143"/>
      <c r="F31" s="159"/>
      <c r="G31" s="159"/>
    </row>
    <row r="32" spans="1:7" ht="18" customHeight="1" x14ac:dyDescent="0.3">
      <c r="B32" s="52"/>
      <c r="C32" s="52"/>
      <c r="D32" s="52"/>
      <c r="E32" s="143"/>
      <c r="F32" s="159"/>
      <c r="G32" s="159"/>
    </row>
    <row r="33" spans="2:7" x14ac:dyDescent="0.25">
      <c r="B33" s="52"/>
      <c r="C33" s="52"/>
      <c r="D33" s="52"/>
      <c r="E33" s="52"/>
      <c r="F33" s="52"/>
      <c r="G33" s="52"/>
    </row>
  </sheetData>
  <mergeCells count="2">
    <mergeCell ref="A1:G1"/>
    <mergeCell ref="C2:D2"/>
  </mergeCells>
  <printOptions horizontalCentered="1" verticalCentered="1" gridLines="1"/>
  <pageMargins left="0.6" right="0.34" top="0.32" bottom="0.28999999999999998" header="0.3" footer="0.3"/>
  <pageSetup scale="9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D62"/>
  <sheetViews>
    <sheetView topLeftCell="A49" zoomScale="90" zoomScaleNormal="90" zoomScalePageLayoutView="75" workbookViewId="0">
      <selection activeCell="D62" sqref="D62"/>
    </sheetView>
  </sheetViews>
  <sheetFormatPr defaultColWidth="8.81640625" defaultRowHeight="14.5" x14ac:dyDescent="0.35"/>
  <cols>
    <col min="1" max="1" width="17.1796875" style="171" customWidth="1"/>
    <col min="2" max="4" width="28.453125" style="171" customWidth="1"/>
    <col min="5" max="6" width="8.81640625" style="171"/>
    <col min="7" max="7" width="8.81640625" style="171" customWidth="1"/>
    <col min="8" max="16384" width="8.81640625" style="171"/>
  </cols>
  <sheetData>
    <row r="1" spans="1:4" ht="27.25" customHeight="1" thickBot="1" x14ac:dyDescent="0.55000000000000004">
      <c r="A1" s="260" t="s">
        <v>215</v>
      </c>
      <c r="B1" s="261"/>
      <c r="C1" s="261"/>
      <c r="D1" s="262"/>
    </row>
    <row r="2" spans="1:4" ht="27.25" customHeight="1" thickBot="1" x14ac:dyDescent="0.5">
      <c r="A2" s="263">
        <f>'Deacon of Wk (2016)'!D2</f>
        <v>42652</v>
      </c>
      <c r="B2" s="264"/>
      <c r="C2" s="264"/>
      <c r="D2" s="265"/>
    </row>
    <row r="3" spans="1:4" ht="24.4" customHeight="1" thickBot="1" x14ac:dyDescent="0.5">
      <c r="A3" s="186" t="s">
        <v>131</v>
      </c>
      <c r="B3" s="179" t="s">
        <v>132</v>
      </c>
      <c r="C3" s="185" t="s">
        <v>133</v>
      </c>
      <c r="D3" s="179" t="s">
        <v>134</v>
      </c>
    </row>
    <row r="4" spans="1:4" ht="30.25" customHeight="1" x14ac:dyDescent="0.35">
      <c r="A4" s="184">
        <v>42007</v>
      </c>
      <c r="B4" s="175" t="s">
        <v>188</v>
      </c>
      <c r="C4" s="175"/>
      <c r="D4" s="174"/>
    </row>
    <row r="5" spans="1:4" ht="30.25" customHeight="1" x14ac:dyDescent="0.35">
      <c r="A5" s="177">
        <f t="shared" ref="A5:A29" si="0">A4+7</f>
        <v>42014</v>
      </c>
      <c r="B5" s="175" t="s">
        <v>147</v>
      </c>
      <c r="C5" s="175" t="s">
        <v>188</v>
      </c>
      <c r="D5" s="174"/>
    </row>
    <row r="6" spans="1:4" ht="30.25" customHeight="1" x14ac:dyDescent="0.35">
      <c r="A6" s="177">
        <f t="shared" si="0"/>
        <v>42021</v>
      </c>
      <c r="B6" s="175" t="s">
        <v>208</v>
      </c>
      <c r="C6" s="174" t="s">
        <v>103</v>
      </c>
      <c r="D6" s="175" t="s">
        <v>188</v>
      </c>
    </row>
    <row r="7" spans="1:4" ht="30.25" customHeight="1" x14ac:dyDescent="0.35">
      <c r="A7" s="177">
        <f t="shared" si="0"/>
        <v>42028</v>
      </c>
      <c r="B7" s="175" t="s">
        <v>188</v>
      </c>
      <c r="C7" s="174" t="s">
        <v>105</v>
      </c>
      <c r="D7" s="174" t="s">
        <v>222</v>
      </c>
    </row>
    <row r="8" spans="1:4" ht="30.25" customHeight="1" x14ac:dyDescent="0.35">
      <c r="A8" s="177">
        <f t="shared" si="0"/>
        <v>42035</v>
      </c>
      <c r="B8" s="175" t="s">
        <v>200</v>
      </c>
      <c r="C8" s="175" t="s">
        <v>188</v>
      </c>
      <c r="D8" s="174" t="s">
        <v>135</v>
      </c>
    </row>
    <row r="9" spans="1:4" ht="30.25" customHeight="1" x14ac:dyDescent="0.35">
      <c r="A9" s="177">
        <f t="shared" si="0"/>
        <v>42042</v>
      </c>
      <c r="B9" s="175" t="s">
        <v>111</v>
      </c>
      <c r="C9" s="174" t="s">
        <v>109</v>
      </c>
      <c r="D9" s="175" t="s">
        <v>188</v>
      </c>
    </row>
    <row r="10" spans="1:4" ht="30.25" customHeight="1" x14ac:dyDescent="0.35">
      <c r="A10" s="177">
        <f t="shared" si="0"/>
        <v>42049</v>
      </c>
      <c r="B10" s="175" t="s">
        <v>188</v>
      </c>
      <c r="C10" s="174" t="s">
        <v>110</v>
      </c>
      <c r="D10" s="174" t="s">
        <v>130</v>
      </c>
    </row>
    <row r="11" spans="1:4" ht="30.25" customHeight="1" x14ac:dyDescent="0.35">
      <c r="A11" s="177">
        <f t="shared" si="0"/>
        <v>42056</v>
      </c>
      <c r="B11" s="175" t="s">
        <v>147</v>
      </c>
      <c r="C11" s="175" t="s">
        <v>188</v>
      </c>
      <c r="D11" s="174" t="s">
        <v>225</v>
      </c>
    </row>
    <row r="12" spans="1:4" ht="30.25" customHeight="1" x14ac:dyDescent="0.35">
      <c r="A12" s="177">
        <f t="shared" si="0"/>
        <v>42063</v>
      </c>
      <c r="B12" s="175" t="s">
        <v>223</v>
      </c>
      <c r="C12" s="175" t="s">
        <v>105</v>
      </c>
      <c r="D12" s="175" t="s">
        <v>188</v>
      </c>
    </row>
    <row r="13" spans="1:4" ht="30.25" customHeight="1" x14ac:dyDescent="0.35">
      <c r="A13" s="177">
        <v>42435</v>
      </c>
      <c r="B13" s="175" t="s">
        <v>188</v>
      </c>
      <c r="C13" s="175" t="s">
        <v>127</v>
      </c>
      <c r="D13" s="174" t="s">
        <v>222</v>
      </c>
    </row>
    <row r="14" spans="1:4" ht="30.25" customHeight="1" x14ac:dyDescent="0.35">
      <c r="A14" s="177">
        <f t="shared" si="0"/>
        <v>42442</v>
      </c>
      <c r="B14" s="175" t="s">
        <v>137</v>
      </c>
      <c r="C14" s="175" t="s">
        <v>188</v>
      </c>
      <c r="D14" s="174" t="s">
        <v>227</v>
      </c>
    </row>
    <row r="15" spans="1:4" ht="30.25" customHeight="1" x14ac:dyDescent="0.35">
      <c r="A15" s="177">
        <f t="shared" si="0"/>
        <v>42449</v>
      </c>
      <c r="B15" s="175" t="s">
        <v>197</v>
      </c>
      <c r="C15" s="175" t="s">
        <v>142</v>
      </c>
      <c r="D15" s="175" t="s">
        <v>188</v>
      </c>
    </row>
    <row r="16" spans="1:4" ht="30.25" customHeight="1" x14ac:dyDescent="0.35">
      <c r="A16" s="177">
        <f t="shared" si="0"/>
        <v>42456</v>
      </c>
      <c r="B16" s="175" t="s">
        <v>188</v>
      </c>
      <c r="C16" s="175" t="s">
        <v>188</v>
      </c>
      <c r="D16" s="174" t="s">
        <v>188</v>
      </c>
    </row>
    <row r="17" spans="1:4" ht="30.25" customHeight="1" x14ac:dyDescent="0.35">
      <c r="A17" s="177">
        <f t="shared" si="0"/>
        <v>42463</v>
      </c>
      <c r="B17" s="175" t="s">
        <v>108</v>
      </c>
      <c r="C17" s="175" t="s">
        <v>188</v>
      </c>
      <c r="D17" s="174" t="s">
        <v>129</v>
      </c>
    </row>
    <row r="18" spans="1:4" ht="30.25" customHeight="1" x14ac:dyDescent="0.35">
      <c r="A18" s="177">
        <f t="shared" si="0"/>
        <v>42470</v>
      </c>
      <c r="B18" s="175" t="s">
        <v>208</v>
      </c>
      <c r="C18" s="175" t="s">
        <v>102</v>
      </c>
      <c r="D18" s="175" t="s">
        <v>188</v>
      </c>
    </row>
    <row r="19" spans="1:4" ht="30.25" customHeight="1" x14ac:dyDescent="0.35">
      <c r="A19" s="177">
        <f t="shared" si="0"/>
        <v>42477</v>
      </c>
      <c r="B19" s="175" t="s">
        <v>188</v>
      </c>
      <c r="C19" s="175" t="s">
        <v>127</v>
      </c>
      <c r="D19" s="174" t="s">
        <v>135</v>
      </c>
    </row>
    <row r="20" spans="1:4" ht="30.25" customHeight="1" x14ac:dyDescent="0.35">
      <c r="A20" s="177">
        <f t="shared" si="0"/>
        <v>42484</v>
      </c>
      <c r="B20" s="175" t="s">
        <v>201</v>
      </c>
      <c r="C20" s="175" t="s">
        <v>188</v>
      </c>
      <c r="D20" s="174" t="s">
        <v>227</v>
      </c>
    </row>
    <row r="21" spans="1:4" ht="30.25" customHeight="1" x14ac:dyDescent="0.35">
      <c r="A21" s="177">
        <f t="shared" si="0"/>
        <v>42491</v>
      </c>
      <c r="B21" s="175" t="s">
        <v>200</v>
      </c>
      <c r="C21" s="174" t="s">
        <v>112</v>
      </c>
      <c r="D21" s="175" t="s">
        <v>188</v>
      </c>
    </row>
    <row r="22" spans="1:4" ht="30.25" customHeight="1" x14ac:dyDescent="0.35">
      <c r="A22" s="177">
        <f t="shared" si="0"/>
        <v>42498</v>
      </c>
      <c r="B22" s="175" t="s">
        <v>188</v>
      </c>
      <c r="C22" s="175" t="s">
        <v>130</v>
      </c>
      <c r="D22" s="175" t="s">
        <v>222</v>
      </c>
    </row>
    <row r="23" spans="1:4" ht="30.25" customHeight="1" x14ac:dyDescent="0.35">
      <c r="A23" s="177">
        <f t="shared" si="0"/>
        <v>42505</v>
      </c>
      <c r="B23" s="175" t="s">
        <v>223</v>
      </c>
      <c r="C23" s="175" t="s">
        <v>188</v>
      </c>
      <c r="D23" s="175" t="s">
        <v>128</v>
      </c>
    </row>
    <row r="24" spans="1:4" ht="30.25" customHeight="1" x14ac:dyDescent="0.35">
      <c r="A24" s="177">
        <f t="shared" si="0"/>
        <v>42512</v>
      </c>
      <c r="B24" s="175" t="s">
        <v>111</v>
      </c>
      <c r="C24" s="175" t="s">
        <v>110</v>
      </c>
      <c r="D24" s="175" t="s">
        <v>188</v>
      </c>
    </row>
    <row r="25" spans="1:4" ht="30.25" customHeight="1" x14ac:dyDescent="0.35">
      <c r="A25" s="177">
        <f t="shared" si="0"/>
        <v>42519</v>
      </c>
      <c r="B25" s="175" t="s">
        <v>188</v>
      </c>
      <c r="C25" s="175" t="s">
        <v>225</v>
      </c>
      <c r="D25" s="175" t="s">
        <v>227</v>
      </c>
    </row>
    <row r="26" spans="1:4" ht="30.25" customHeight="1" x14ac:dyDescent="0.35">
      <c r="A26" s="177">
        <f t="shared" si="0"/>
        <v>42526</v>
      </c>
      <c r="B26" s="175" t="s">
        <v>136</v>
      </c>
      <c r="C26" s="175" t="s">
        <v>188</v>
      </c>
      <c r="D26" s="175" t="s">
        <v>222</v>
      </c>
    </row>
    <row r="27" spans="1:4" ht="30.25" customHeight="1" x14ac:dyDescent="0.35">
      <c r="A27" s="177">
        <f t="shared" si="0"/>
        <v>42533</v>
      </c>
      <c r="B27" s="175" t="s">
        <v>233</v>
      </c>
      <c r="C27" s="175" t="s">
        <v>230</v>
      </c>
      <c r="D27" s="175" t="s">
        <v>188</v>
      </c>
    </row>
    <row r="28" spans="1:4" ht="30.25" customHeight="1" x14ac:dyDescent="0.35">
      <c r="A28" s="183">
        <f t="shared" si="0"/>
        <v>42540</v>
      </c>
      <c r="B28" s="175" t="s">
        <v>188</v>
      </c>
      <c r="C28" s="175" t="s">
        <v>127</v>
      </c>
      <c r="D28" s="175" t="s">
        <v>129</v>
      </c>
    </row>
    <row r="29" spans="1:4" ht="37.9" customHeight="1" thickBot="1" x14ac:dyDescent="0.4">
      <c r="A29" s="176">
        <f t="shared" si="0"/>
        <v>42547</v>
      </c>
      <c r="B29" s="175" t="s">
        <v>111</v>
      </c>
      <c r="C29" s="175" t="s">
        <v>188</v>
      </c>
      <c r="D29" s="175" t="s">
        <v>201</v>
      </c>
    </row>
    <row r="30" spans="1:4" ht="15" thickBot="1" x14ac:dyDescent="0.4">
      <c r="A30" s="182"/>
      <c r="B30" s="181"/>
      <c r="C30" s="181"/>
      <c r="D30" s="181"/>
    </row>
    <row r="31" spans="1:4" ht="27.25" customHeight="1" thickBot="1" x14ac:dyDescent="0.55000000000000004">
      <c r="A31" s="260" t="s">
        <v>214</v>
      </c>
      <c r="B31" s="261"/>
      <c r="C31" s="261"/>
      <c r="D31" s="262"/>
    </row>
    <row r="32" spans="1:4" ht="27.25" customHeight="1" thickBot="1" x14ac:dyDescent="0.5">
      <c r="A32" s="263">
        <f>A2</f>
        <v>42652</v>
      </c>
      <c r="B32" s="264"/>
      <c r="C32" s="264"/>
      <c r="D32" s="265"/>
    </row>
    <row r="33" spans="1:4" ht="27.25" customHeight="1" thickBot="1" x14ac:dyDescent="0.5">
      <c r="A33" s="180" t="s">
        <v>131</v>
      </c>
      <c r="B33" s="179" t="s">
        <v>132</v>
      </c>
      <c r="C33" s="179" t="s">
        <v>133</v>
      </c>
      <c r="D33" s="179" t="s">
        <v>134</v>
      </c>
    </row>
    <row r="34" spans="1:4" ht="30.25" customHeight="1" x14ac:dyDescent="0.35">
      <c r="A34" s="178">
        <f>A29+7</f>
        <v>42554</v>
      </c>
      <c r="B34" s="175" t="s">
        <v>108</v>
      </c>
      <c r="C34" s="175" t="s">
        <v>141</v>
      </c>
      <c r="D34" s="175" t="s">
        <v>188</v>
      </c>
    </row>
    <row r="35" spans="1:4" ht="30.25" customHeight="1" x14ac:dyDescent="0.35">
      <c r="A35" s="177">
        <f t="shared" ref="A35:A59" si="1">A34+7</f>
        <v>42561</v>
      </c>
      <c r="B35" s="175" t="s">
        <v>188</v>
      </c>
      <c r="C35" s="175" t="s">
        <v>103</v>
      </c>
      <c r="D35" s="175" t="s">
        <v>222</v>
      </c>
    </row>
    <row r="36" spans="1:4" ht="30.25" customHeight="1" x14ac:dyDescent="0.35">
      <c r="A36" s="177">
        <f t="shared" si="1"/>
        <v>42568</v>
      </c>
      <c r="B36" s="175" t="s">
        <v>137</v>
      </c>
      <c r="C36" s="175" t="s">
        <v>188</v>
      </c>
      <c r="D36" s="175" t="s">
        <v>135</v>
      </c>
    </row>
    <row r="37" spans="1:4" ht="30.25" customHeight="1" x14ac:dyDescent="0.35">
      <c r="A37" s="177">
        <f t="shared" si="1"/>
        <v>42575</v>
      </c>
      <c r="B37" s="175" t="s">
        <v>201</v>
      </c>
      <c r="C37" s="175" t="s">
        <v>102</v>
      </c>
      <c r="D37" s="175" t="s">
        <v>188</v>
      </c>
    </row>
    <row r="38" spans="1:4" ht="30.25" customHeight="1" x14ac:dyDescent="0.35">
      <c r="A38" s="177">
        <f t="shared" si="1"/>
        <v>42582</v>
      </c>
      <c r="B38" s="175" t="s">
        <v>188</v>
      </c>
      <c r="C38" s="175" t="s">
        <v>105</v>
      </c>
      <c r="D38" s="175" t="s">
        <v>128</v>
      </c>
    </row>
    <row r="39" spans="1:4" ht="30.25" customHeight="1" x14ac:dyDescent="0.35">
      <c r="A39" s="177">
        <f t="shared" si="1"/>
        <v>42589</v>
      </c>
      <c r="B39" s="175" t="s">
        <v>111</v>
      </c>
      <c r="C39" s="175" t="s">
        <v>188</v>
      </c>
      <c r="D39" s="175" t="s">
        <v>129</v>
      </c>
    </row>
    <row r="40" spans="1:4" ht="30.25" customHeight="1" x14ac:dyDescent="0.35">
      <c r="A40" s="177">
        <f t="shared" si="1"/>
        <v>42596</v>
      </c>
      <c r="B40" s="175" t="s">
        <v>201</v>
      </c>
      <c r="C40" s="175" t="s">
        <v>221</v>
      </c>
      <c r="D40" s="175" t="s">
        <v>188</v>
      </c>
    </row>
    <row r="41" spans="1:4" ht="30.25" customHeight="1" x14ac:dyDescent="0.35">
      <c r="A41" s="177">
        <f t="shared" si="1"/>
        <v>42603</v>
      </c>
      <c r="B41" s="175" t="s">
        <v>188</v>
      </c>
      <c r="C41" s="175" t="s">
        <v>199</v>
      </c>
      <c r="D41" s="175" t="s">
        <v>227</v>
      </c>
    </row>
    <row r="42" spans="1:4" ht="30.25" customHeight="1" x14ac:dyDescent="0.35">
      <c r="A42" s="177">
        <f t="shared" si="1"/>
        <v>42610</v>
      </c>
      <c r="B42" s="175" t="s">
        <v>197</v>
      </c>
      <c r="C42" s="175" t="s">
        <v>188</v>
      </c>
      <c r="D42" s="175" t="s">
        <v>135</v>
      </c>
    </row>
    <row r="43" spans="1:4" ht="30.25" customHeight="1" x14ac:dyDescent="0.35">
      <c r="A43" s="177">
        <f t="shared" si="1"/>
        <v>42617</v>
      </c>
      <c r="B43" s="175" t="s">
        <v>208</v>
      </c>
      <c r="C43" s="175" t="s">
        <v>127</v>
      </c>
      <c r="D43" s="175" t="s">
        <v>188</v>
      </c>
    </row>
    <row r="44" spans="1:4" ht="30.25" customHeight="1" x14ac:dyDescent="0.35">
      <c r="A44" s="177">
        <f t="shared" si="1"/>
        <v>42624</v>
      </c>
      <c r="B44" s="175" t="s">
        <v>188</v>
      </c>
      <c r="C44" s="175" t="s">
        <v>235</v>
      </c>
      <c r="D44" s="175" t="s">
        <v>129</v>
      </c>
    </row>
    <row r="45" spans="1:4" ht="30.25" customHeight="1" x14ac:dyDescent="0.35">
      <c r="A45" s="177">
        <f t="shared" si="1"/>
        <v>42631</v>
      </c>
      <c r="B45" s="175" t="s">
        <v>108</v>
      </c>
      <c r="C45" s="175" t="s">
        <v>188</v>
      </c>
      <c r="D45" s="175" t="s">
        <v>222</v>
      </c>
    </row>
    <row r="46" spans="1:4" ht="30.25" customHeight="1" x14ac:dyDescent="0.35">
      <c r="A46" s="177">
        <f t="shared" si="1"/>
        <v>42638</v>
      </c>
      <c r="B46" s="175" t="s">
        <v>200</v>
      </c>
      <c r="C46" s="175" t="s">
        <v>102</v>
      </c>
      <c r="D46" s="175" t="s">
        <v>188</v>
      </c>
    </row>
    <row r="47" spans="1:4" ht="30.25" customHeight="1" x14ac:dyDescent="0.35">
      <c r="A47" s="177">
        <f t="shared" si="1"/>
        <v>42645</v>
      </c>
      <c r="B47" s="175" t="s">
        <v>188</v>
      </c>
      <c r="C47" s="175" t="s">
        <v>141</v>
      </c>
      <c r="D47" s="175" t="s">
        <v>225</v>
      </c>
    </row>
    <row r="48" spans="1:4" ht="30.25" customHeight="1" x14ac:dyDescent="0.35">
      <c r="A48" s="177">
        <f t="shared" si="1"/>
        <v>42652</v>
      </c>
      <c r="B48" s="175" t="s">
        <v>137</v>
      </c>
      <c r="C48" s="175" t="s">
        <v>188</v>
      </c>
      <c r="D48" s="175" t="s">
        <v>135</v>
      </c>
    </row>
    <row r="49" spans="1:4" ht="30.25" customHeight="1" x14ac:dyDescent="0.35">
      <c r="A49" s="177">
        <f t="shared" si="1"/>
        <v>42659</v>
      </c>
      <c r="B49" s="175" t="s">
        <v>233</v>
      </c>
      <c r="C49" s="175" t="s">
        <v>105</v>
      </c>
      <c r="D49" s="175" t="s">
        <v>188</v>
      </c>
    </row>
    <row r="50" spans="1:4" ht="30.25" customHeight="1" x14ac:dyDescent="0.35">
      <c r="A50" s="177">
        <f t="shared" si="1"/>
        <v>42666</v>
      </c>
      <c r="B50" s="175" t="s">
        <v>188</v>
      </c>
      <c r="C50" s="175" t="s">
        <v>225</v>
      </c>
      <c r="D50" s="175" t="s">
        <v>147</v>
      </c>
    </row>
    <row r="51" spans="1:4" ht="30.25" customHeight="1" x14ac:dyDescent="0.35">
      <c r="A51" s="177">
        <f t="shared" si="1"/>
        <v>42673</v>
      </c>
      <c r="B51" s="175" t="s">
        <v>234</v>
      </c>
      <c r="C51" s="175" t="s">
        <v>188</v>
      </c>
      <c r="D51" s="175" t="s">
        <v>129</v>
      </c>
    </row>
    <row r="52" spans="1:4" ht="30.25" customHeight="1" x14ac:dyDescent="0.35">
      <c r="A52" s="177">
        <f t="shared" si="1"/>
        <v>42680</v>
      </c>
      <c r="B52" s="175" t="s">
        <v>108</v>
      </c>
      <c r="C52" s="175" t="s">
        <v>236</v>
      </c>
      <c r="D52" s="175" t="s">
        <v>188</v>
      </c>
    </row>
    <row r="53" spans="1:4" ht="30.25" customHeight="1" x14ac:dyDescent="0.35">
      <c r="A53" s="177">
        <f t="shared" si="1"/>
        <v>42687</v>
      </c>
      <c r="B53" s="175" t="s">
        <v>188</v>
      </c>
      <c r="C53" s="175" t="s">
        <v>110</v>
      </c>
      <c r="D53" s="174" t="s">
        <v>138</v>
      </c>
    </row>
    <row r="54" spans="1:4" ht="30.25" customHeight="1" x14ac:dyDescent="0.35">
      <c r="A54" s="177">
        <f t="shared" si="1"/>
        <v>42694</v>
      </c>
      <c r="B54" s="175" t="s">
        <v>201</v>
      </c>
      <c r="C54" s="175" t="s">
        <v>188</v>
      </c>
      <c r="D54" s="174" t="s">
        <v>230</v>
      </c>
    </row>
    <row r="55" spans="1:4" ht="30.25" customHeight="1" x14ac:dyDescent="0.35">
      <c r="A55" s="177">
        <f t="shared" si="1"/>
        <v>42701</v>
      </c>
      <c r="B55" s="175" t="s">
        <v>108</v>
      </c>
      <c r="C55" s="174" t="s">
        <v>109</v>
      </c>
      <c r="D55" s="175" t="s">
        <v>188</v>
      </c>
    </row>
    <row r="56" spans="1:4" ht="30.25" customHeight="1" x14ac:dyDescent="0.35">
      <c r="A56" s="177">
        <f t="shared" si="1"/>
        <v>42708</v>
      </c>
      <c r="B56" s="175" t="s">
        <v>188</v>
      </c>
      <c r="C56" s="175" t="s">
        <v>127</v>
      </c>
      <c r="D56" s="175" t="s">
        <v>138</v>
      </c>
    </row>
    <row r="57" spans="1:4" ht="30.25" customHeight="1" x14ac:dyDescent="0.35">
      <c r="A57" s="177">
        <f t="shared" si="1"/>
        <v>42715</v>
      </c>
      <c r="B57" s="175" t="s">
        <v>234</v>
      </c>
      <c r="C57" s="175" t="s">
        <v>188</v>
      </c>
      <c r="D57" s="174" t="s">
        <v>147</v>
      </c>
    </row>
    <row r="58" spans="1:4" ht="30.25" customHeight="1" x14ac:dyDescent="0.35">
      <c r="A58" s="177">
        <f t="shared" si="1"/>
        <v>42722</v>
      </c>
      <c r="B58" s="175" t="s">
        <v>201</v>
      </c>
      <c r="C58" s="175" t="s">
        <v>112</v>
      </c>
      <c r="D58" s="175" t="s">
        <v>188</v>
      </c>
    </row>
    <row r="59" spans="1:4" ht="30.25" customHeight="1" thickBot="1" x14ac:dyDescent="0.4">
      <c r="A59" s="176">
        <f t="shared" si="1"/>
        <v>42729</v>
      </c>
      <c r="B59" s="175" t="s">
        <v>237</v>
      </c>
      <c r="C59" s="175" t="s">
        <v>188</v>
      </c>
      <c r="D59" s="175" t="s">
        <v>188</v>
      </c>
    </row>
    <row r="60" spans="1:4" ht="30.25" customHeight="1" x14ac:dyDescent="0.35">
      <c r="A60" s="173"/>
      <c r="B60" s="172"/>
      <c r="C60" s="172"/>
      <c r="D60" s="172"/>
    </row>
    <row r="61" spans="1:4" ht="30.25" customHeight="1" x14ac:dyDescent="0.35">
      <c r="A61" s="173"/>
      <c r="B61" s="172"/>
      <c r="C61" s="172"/>
      <c r="D61" s="172"/>
    </row>
    <row r="62" spans="1:4" ht="30.25" customHeight="1" x14ac:dyDescent="0.35">
      <c r="A62" s="173"/>
      <c r="B62" s="172"/>
      <c r="C62" s="172"/>
      <c r="D62" s="172"/>
    </row>
  </sheetData>
  <mergeCells count="4">
    <mergeCell ref="A1:D1"/>
    <mergeCell ref="A2:D2"/>
    <mergeCell ref="A31:D31"/>
    <mergeCell ref="A32:D32"/>
  </mergeCells>
  <printOptions gridLines="1"/>
  <pageMargins left="0.88" right="0.7" top="0.42" bottom="0.45" header="0.26" footer="0.3"/>
  <pageSetup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Deacons</vt:lpstr>
      <vt:lpstr>2012 Attendance </vt:lpstr>
      <vt:lpstr>2013 Attendance</vt:lpstr>
      <vt:lpstr>2014 Attendance</vt:lpstr>
      <vt:lpstr>2015 Attendance</vt:lpstr>
      <vt:lpstr>Deacon of Wk (2016)</vt:lpstr>
      <vt:lpstr>New Member Visit (2016)</vt:lpstr>
      <vt:lpstr>Offertory Prayer (2016)</vt:lpstr>
      <vt:lpstr>'2012 Attendance '!Print_Area</vt:lpstr>
      <vt:lpstr>'2013 Attendance'!Print_Area</vt:lpstr>
      <vt:lpstr>'2014 Attendance'!Print_Area</vt:lpstr>
      <vt:lpstr>'2015 Attendance'!Print_Area</vt:lpstr>
      <vt:lpstr>'Deacon of Wk (2016)'!Print_Area</vt:lpstr>
      <vt:lpstr>Deacons!Print_Area</vt:lpstr>
      <vt:lpstr>'New Member Visit (2016)'!Print_Area</vt:lpstr>
      <vt:lpstr>'Offertory Prayer (2016)'!Print_Area</vt:lpstr>
      <vt:lpstr>'2012 Attendance '!Print_Titles</vt:lpstr>
      <vt:lpstr>'2013 Attendance'!Print_Titles</vt:lpstr>
      <vt:lpstr>'2014 Attendance'!Print_Titles</vt:lpstr>
      <vt:lpstr>'2015 Attendance'!Print_Titles</vt:lpstr>
      <vt:lpstr>Deacons!Print_Titles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Scotty Mullins</dc:creator>
  <cp:lastModifiedBy>Bryant, Kreg M.</cp:lastModifiedBy>
  <cp:lastPrinted>2017-11-11T15:52:21Z</cp:lastPrinted>
  <dcterms:created xsi:type="dcterms:W3CDTF">2011-10-18T18:04:57Z</dcterms:created>
  <dcterms:modified xsi:type="dcterms:W3CDTF">2019-03-31T19:27:35Z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c0f418-96a4-4caf-9d7c-ccc5ec7f9d91_Enabled">
    <vt:lpwstr>True</vt:lpwstr>
  </property>
  <property fmtid="{D5CDD505-2E9C-101B-9397-08002B2CF9AE}" pid="3" name="MSIP_Label_1bc0f418-96a4-4caf-9d7c-ccc5ec7f9d91_SiteId">
    <vt:lpwstr>e0793d39-0939-496d-b129-198edd916feb</vt:lpwstr>
  </property>
  <property fmtid="{D5CDD505-2E9C-101B-9397-08002B2CF9AE}" pid="4" name="MSIP_Label_1bc0f418-96a4-4caf-9d7c-ccc5ec7f9d91_Owner">
    <vt:lpwstr>kreg.m.bryant@accenture.com</vt:lpwstr>
  </property>
  <property fmtid="{D5CDD505-2E9C-101B-9397-08002B2CF9AE}" pid="5" name="MSIP_Label_1bc0f418-96a4-4caf-9d7c-ccc5ec7f9d91_SetDate">
    <vt:lpwstr>2018-07-17T17:39:51.2830750Z</vt:lpwstr>
  </property>
  <property fmtid="{D5CDD505-2E9C-101B-9397-08002B2CF9AE}" pid="6" name="MSIP_Label_1bc0f418-96a4-4caf-9d7c-ccc5ec7f9d91_Name">
    <vt:lpwstr>Unrestricted</vt:lpwstr>
  </property>
  <property fmtid="{D5CDD505-2E9C-101B-9397-08002B2CF9AE}" pid="7" name="MSIP_Label_1bc0f418-96a4-4caf-9d7c-ccc5ec7f9d91_Application">
    <vt:lpwstr>Microsoft Azure Information Protection</vt:lpwstr>
  </property>
  <property fmtid="{D5CDD505-2E9C-101B-9397-08002B2CF9AE}" pid="8" name="MSIP_Label_1bc0f418-96a4-4caf-9d7c-ccc5ec7f9d91_Extended_MSFT_Method">
    <vt:lpwstr>Manual</vt:lpwstr>
  </property>
  <property fmtid="{D5CDD505-2E9C-101B-9397-08002B2CF9AE}" pid="9" name="Sensitivity">
    <vt:lpwstr>Unrestricted</vt:lpwstr>
  </property>
</Properties>
</file>